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melissac\Desktop\"/>
    </mc:Choice>
  </mc:AlternateContent>
  <xr:revisionPtr revIDLastSave="0" documentId="8_{AE835819-3B2B-41E0-A644-10D2421DB4C2}" xr6:coauthVersionLast="38" xr6:coauthVersionMax="38" xr10:uidLastSave="{00000000-0000-0000-0000-000000000000}"/>
  <bookViews>
    <workbookView xWindow="0" yWindow="0" windowWidth="18270" windowHeight="11910" firstSheet="3" activeTab="3" xr2:uid="{00000000-000D-0000-FFFF-FFFF00000000}"/>
  </bookViews>
  <sheets>
    <sheet name="Checking1" sheetId="1" r:id="rId1"/>
    <sheet name="Sheet1" sheetId="2" r:id="rId2"/>
    <sheet name="Breakdown" sheetId="3" r:id="rId3"/>
    <sheet name="Monthly Rec Brief" sheetId="6" r:id="rId4"/>
    <sheet name="Breakdown values" sheetId="4" r:id="rId5"/>
    <sheet name="Discrepancies" sheetId="5" r:id="rId6"/>
  </sheets>
  <definedNames>
    <definedName name="_xlnm._FilterDatabase" localSheetId="0" hidden="1">Checking1!$D$1:$V$226</definedName>
    <definedName name="_xlnm._FilterDatabase" localSheetId="1" hidden="1">Sheet1!$A$1:$U$228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9" i="6" l="1"/>
  <c r="H11" i="6"/>
  <c r="H12" i="6" l="1"/>
  <c r="H13" i="6" s="1"/>
  <c r="E25" i="6"/>
  <c r="E26" i="6" s="1"/>
  <c r="E27" i="6" s="1"/>
  <c r="E18" i="6"/>
  <c r="E4" i="6"/>
  <c r="E5" i="6" s="1"/>
  <c r="E6" i="6" s="1"/>
  <c r="B32" i="6"/>
  <c r="B33" i="6" s="1"/>
  <c r="B34" i="6" s="1"/>
  <c r="B25" i="6"/>
  <c r="B26" i="6" s="1"/>
  <c r="B27" i="6" s="1"/>
  <c r="K12" i="6"/>
  <c r="K13" i="6" s="1"/>
  <c r="K5" i="6"/>
  <c r="K6" i="6" s="1"/>
  <c r="H5" i="6"/>
  <c r="H6" i="6" s="1"/>
  <c r="H19" i="6"/>
  <c r="H20" i="6" s="1"/>
  <c r="H26" i="6"/>
  <c r="H27" i="6" s="1"/>
  <c r="H33" i="6"/>
  <c r="H34" i="6" s="1"/>
  <c r="E33" i="6"/>
  <c r="E34" i="6" s="1"/>
  <c r="E19" i="6"/>
  <c r="E20" i="6" s="1"/>
  <c r="E12" i="6"/>
  <c r="E13" i="6" s="1"/>
  <c r="B19" i="6"/>
  <c r="B20" i="6" s="1"/>
  <c r="B13" i="6"/>
  <c r="B6" i="6"/>
  <c r="B5" i="6"/>
  <c r="A10" i="5"/>
  <c r="A12" i="5" s="1"/>
  <c r="A16" i="5" s="1"/>
  <c r="B260" i="3"/>
  <c r="D144" i="3"/>
  <c r="B136" i="3"/>
  <c r="B137" i="3" s="1"/>
  <c r="B138" i="3" s="1"/>
  <c r="B139" i="3" s="1"/>
  <c r="B140" i="3" s="1"/>
  <c r="B130" i="3"/>
  <c r="B131" i="3" s="1"/>
  <c r="B132" i="3" s="1"/>
  <c r="B133" i="3" s="1"/>
  <c r="D126" i="3"/>
  <c r="B127" i="3" s="1"/>
  <c r="B123" i="3"/>
  <c r="B124" i="3" s="1"/>
  <c r="B120" i="3"/>
  <c r="B119" i="3"/>
  <c r="B116" i="3"/>
  <c r="B113" i="3"/>
  <c r="B114" i="3" s="1"/>
  <c r="B115" i="3" s="1"/>
  <c r="B111" i="3"/>
  <c r="B106" i="3"/>
  <c r="B107" i="3" s="1"/>
  <c r="B108" i="3" s="1"/>
  <c r="B95" i="3"/>
  <c r="B96" i="3" s="1"/>
  <c r="B97" i="3" s="1"/>
  <c r="B98" i="3" s="1"/>
  <c r="B99" i="3" s="1"/>
  <c r="B100" i="3" s="1"/>
  <c r="B101" i="3" s="1"/>
  <c r="B102" i="3" s="1"/>
  <c r="B103" i="3" s="1"/>
  <c r="B92" i="3"/>
  <c r="B89" i="3"/>
  <c r="B86" i="3"/>
  <c r="B87" i="3" s="1"/>
  <c r="B88" i="3" s="1"/>
  <c r="D83" i="3"/>
  <c r="B83" i="3"/>
  <c r="B66" i="3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2" i="3" s="1"/>
  <c r="B63" i="3"/>
  <c r="B57" i="3"/>
  <c r="B58" i="3" s="1"/>
  <c r="B59" i="3" s="1"/>
  <c r="B60" i="3" s="1"/>
  <c r="B61" i="3" s="1"/>
  <c r="B53" i="3" s="1"/>
  <c r="B54" i="3"/>
  <c r="B52" i="3"/>
  <c r="B81" i="3" s="1"/>
  <c r="B36" i="3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23" i="3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22" i="3"/>
  <c r="B17" i="3"/>
  <c r="B18" i="3" s="1"/>
  <c r="B19" i="3" s="1"/>
  <c r="B13" i="3"/>
  <c r="B14" i="3" s="1"/>
  <c r="T225" i="2"/>
  <c r="T224" i="2"/>
  <c r="T223" i="2"/>
  <c r="U224" i="2" s="1"/>
  <c r="B6" i="2"/>
  <c r="B7" i="2" s="1"/>
  <c r="B8" i="2" s="1"/>
  <c r="B9" i="2" s="1"/>
  <c r="B10" i="2" s="1"/>
  <c r="B5" i="2"/>
  <c r="B4" i="2"/>
  <c r="U225" i="1"/>
  <c r="U224" i="1"/>
  <c r="U223" i="1"/>
  <c r="C5" i="1"/>
  <c r="C12" i="1" s="1"/>
  <c r="C14" i="1" s="1"/>
  <c r="C16" i="1" s="1"/>
  <c r="C18" i="1" s="1"/>
  <c r="C20" i="1" s="1"/>
  <c r="C22" i="1" s="1"/>
  <c r="C24" i="1" s="1"/>
  <c r="C26" i="1" s="1"/>
  <c r="C28" i="1" s="1"/>
  <c r="C30" i="1" s="1"/>
  <c r="C32" i="1" s="1"/>
  <c r="C34" i="1" s="1"/>
  <c r="C36" i="1" s="1"/>
  <c r="C38" i="1" s="1"/>
  <c r="C40" i="1" s="1"/>
  <c r="C42" i="1" s="1"/>
  <c r="C44" i="1" s="1"/>
  <c r="C46" i="1" s="1"/>
  <c r="C48" i="1" s="1"/>
  <c r="C50" i="1" s="1"/>
  <c r="C52" i="1" s="1"/>
  <c r="C54" i="1" s="1"/>
  <c r="C56" i="1" s="1"/>
  <c r="C58" i="1" s="1"/>
  <c r="C60" i="1" s="1"/>
  <c r="C62" i="1" s="1"/>
  <c r="C64" i="1" s="1"/>
  <c r="C66" i="1" s="1"/>
  <c r="C68" i="1" s="1"/>
  <c r="C70" i="1" s="1"/>
  <c r="C72" i="1" s="1"/>
  <c r="C74" i="1" s="1"/>
  <c r="C76" i="1" s="1"/>
  <c r="C78" i="1" s="1"/>
  <c r="C80" i="1" s="1"/>
  <c r="C82" i="1" s="1"/>
  <c r="C84" i="1" s="1"/>
  <c r="C86" i="1" s="1"/>
  <c r="C88" i="1" s="1"/>
  <c r="C90" i="1" s="1"/>
  <c r="C92" i="1" s="1"/>
  <c r="C94" i="1" s="1"/>
  <c r="C96" i="1" s="1"/>
  <c r="C98" i="1" s="1"/>
  <c r="C100" i="1" s="1"/>
  <c r="C102" i="1" s="1"/>
  <c r="C104" i="1" s="1"/>
  <c r="C106" i="1" s="1"/>
  <c r="C108" i="1" s="1"/>
  <c r="C110" i="1" s="1"/>
  <c r="C112" i="1" s="1"/>
  <c r="C114" i="1" s="1"/>
  <c r="C116" i="1" s="1"/>
  <c r="C118" i="1" s="1"/>
  <c r="C120" i="1" s="1"/>
  <c r="C122" i="1" s="1"/>
  <c r="C124" i="1" s="1"/>
  <c r="C126" i="1" s="1"/>
  <c r="C128" i="1" s="1"/>
  <c r="C130" i="1" s="1"/>
  <c r="C132" i="1" s="1"/>
  <c r="C134" i="1" s="1"/>
  <c r="C136" i="1" s="1"/>
  <c r="C138" i="1" s="1"/>
  <c r="C140" i="1" s="1"/>
  <c r="C142" i="1" s="1"/>
  <c r="C144" i="1" s="1"/>
  <c r="C146" i="1" s="1"/>
  <c r="C148" i="1" s="1"/>
  <c r="C150" i="1" s="1"/>
  <c r="C152" i="1" s="1"/>
  <c r="C154" i="1" s="1"/>
  <c r="C156" i="1" s="1"/>
  <c r="C158" i="1" s="1"/>
  <c r="C160" i="1" s="1"/>
  <c r="C162" i="1" s="1"/>
  <c r="C164" i="1" s="1"/>
  <c r="C166" i="1" s="1"/>
  <c r="C168" i="1" s="1"/>
  <c r="C170" i="1" s="1"/>
  <c r="C172" i="1" s="1"/>
  <c r="C174" i="1" s="1"/>
  <c r="C176" i="1" s="1"/>
  <c r="C178" i="1" s="1"/>
  <c r="C180" i="1" s="1"/>
  <c r="C182" i="1" s="1"/>
  <c r="C184" i="1" s="1"/>
  <c r="C186" i="1" s="1"/>
  <c r="C188" i="1" s="1"/>
  <c r="C190" i="1" s="1"/>
  <c r="C192" i="1" s="1"/>
  <c r="C194" i="1" s="1"/>
  <c r="C196" i="1" s="1"/>
  <c r="C198" i="1" s="1"/>
  <c r="C200" i="1" s="1"/>
  <c r="C202" i="1" s="1"/>
  <c r="C204" i="1" s="1"/>
  <c r="C206" i="1" s="1"/>
  <c r="C208" i="1" s="1"/>
  <c r="C210" i="1" s="1"/>
  <c r="C4" i="1"/>
  <c r="C6" i="1" s="1"/>
  <c r="C13" i="1" s="1"/>
  <c r="C15" i="1" s="1"/>
  <c r="C17" i="1" s="1"/>
  <c r="C19" i="1" s="1"/>
  <c r="C21" i="1" s="1"/>
  <c r="C23" i="1" s="1"/>
  <c r="C25" i="1" s="1"/>
  <c r="C27" i="1" s="1"/>
  <c r="C29" i="1" s="1"/>
  <c r="C31" i="1" s="1"/>
  <c r="C33" i="1" s="1"/>
  <c r="C35" i="1" s="1"/>
  <c r="C37" i="1" s="1"/>
  <c r="C39" i="1" s="1"/>
  <c r="C41" i="1" s="1"/>
  <c r="C43" i="1" s="1"/>
  <c r="C45" i="1" s="1"/>
  <c r="C47" i="1" s="1"/>
  <c r="C49" i="1" s="1"/>
  <c r="C51" i="1" s="1"/>
  <c r="C53" i="1" s="1"/>
  <c r="C55" i="1" s="1"/>
  <c r="C57" i="1" s="1"/>
  <c r="C59" i="1" s="1"/>
  <c r="C61" i="1" s="1"/>
  <c r="C63" i="1" s="1"/>
  <c r="C65" i="1" s="1"/>
  <c r="C67" i="1" s="1"/>
  <c r="C69" i="1" s="1"/>
  <c r="C71" i="1" s="1"/>
  <c r="C73" i="1" s="1"/>
  <c r="C75" i="1" s="1"/>
  <c r="C77" i="1" s="1"/>
  <c r="C79" i="1" s="1"/>
  <c r="C81" i="1" s="1"/>
  <c r="C83" i="1" s="1"/>
  <c r="C85" i="1" s="1"/>
  <c r="C87" i="1" s="1"/>
  <c r="C89" i="1" s="1"/>
  <c r="C91" i="1" s="1"/>
  <c r="C93" i="1" s="1"/>
  <c r="C95" i="1" s="1"/>
  <c r="C97" i="1" s="1"/>
  <c r="C99" i="1" s="1"/>
  <c r="C101" i="1" s="1"/>
  <c r="C103" i="1" s="1"/>
  <c r="C105" i="1" s="1"/>
  <c r="C107" i="1" s="1"/>
  <c r="C109" i="1" s="1"/>
  <c r="C111" i="1" s="1"/>
  <c r="C113" i="1" s="1"/>
  <c r="C115" i="1" s="1"/>
  <c r="C117" i="1" s="1"/>
  <c r="C119" i="1" s="1"/>
  <c r="C121" i="1" s="1"/>
  <c r="C123" i="1" s="1"/>
  <c r="C125" i="1" s="1"/>
  <c r="C127" i="1" s="1"/>
  <c r="C129" i="1" s="1"/>
  <c r="C131" i="1" s="1"/>
  <c r="C133" i="1" s="1"/>
  <c r="C135" i="1" s="1"/>
  <c r="C137" i="1" s="1"/>
  <c r="C139" i="1" s="1"/>
  <c r="C141" i="1" s="1"/>
  <c r="C143" i="1" s="1"/>
  <c r="C145" i="1" s="1"/>
  <c r="C147" i="1" s="1"/>
  <c r="C149" i="1" s="1"/>
  <c r="C151" i="1" s="1"/>
  <c r="C153" i="1" s="1"/>
  <c r="C155" i="1" s="1"/>
  <c r="C157" i="1" s="1"/>
  <c r="C159" i="1" s="1"/>
  <c r="C161" i="1" s="1"/>
  <c r="C163" i="1" s="1"/>
  <c r="C165" i="1" s="1"/>
  <c r="C167" i="1" s="1"/>
  <c r="C169" i="1" s="1"/>
  <c r="C171" i="1" s="1"/>
  <c r="C173" i="1" s="1"/>
  <c r="C175" i="1" s="1"/>
  <c r="C177" i="1" s="1"/>
  <c r="C179" i="1" s="1"/>
  <c r="C181" i="1" s="1"/>
  <c r="C183" i="1" s="1"/>
  <c r="C185" i="1" s="1"/>
  <c r="C187" i="1" s="1"/>
  <c r="C189" i="1" s="1"/>
  <c r="C191" i="1" s="1"/>
  <c r="C193" i="1" s="1"/>
  <c r="C195" i="1" s="1"/>
  <c r="C197" i="1" s="1"/>
  <c r="C199" i="1" s="1"/>
  <c r="C201" i="1" s="1"/>
  <c r="C203" i="1" s="1"/>
  <c r="C205" i="1" s="1"/>
  <c r="C207" i="1" s="1"/>
  <c r="C209" i="1" s="1"/>
  <c r="C211" i="1" s="1"/>
  <c r="B4" i="1"/>
  <c r="B5" i="1" s="1"/>
  <c r="B6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V224" i="1" l="1"/>
  <c r="T226" i="2"/>
  <c r="B17" i="2"/>
  <c r="B19" i="2" s="1"/>
  <c r="B21" i="2" s="1"/>
  <c r="B23" i="2" s="1"/>
  <c r="B25" i="2" s="1"/>
  <c r="B27" i="2" s="1"/>
  <c r="B29" i="2" s="1"/>
  <c r="B31" i="2" s="1"/>
  <c r="B33" i="2" s="1"/>
  <c r="B35" i="2" s="1"/>
  <c r="B37" i="2" s="1"/>
  <c r="B39" i="2" s="1"/>
  <c r="B41" i="2" s="1"/>
  <c r="B43" i="2" s="1"/>
  <c r="B45" i="2" s="1"/>
  <c r="B47" i="2" s="1"/>
  <c r="B49" i="2" s="1"/>
  <c r="B51" i="2" s="1"/>
  <c r="B53" i="2" s="1"/>
  <c r="B55" i="2" s="1"/>
  <c r="B57" i="2" s="1"/>
  <c r="B59" i="2" s="1"/>
  <c r="B61" i="2" s="1"/>
  <c r="B63" i="2" s="1"/>
  <c r="B65" i="2" s="1"/>
  <c r="B67" i="2" s="1"/>
  <c r="B69" i="2" s="1"/>
  <c r="B71" i="2" s="1"/>
  <c r="B73" i="2" s="1"/>
  <c r="B75" i="2" s="1"/>
  <c r="B77" i="2" s="1"/>
  <c r="B79" i="2" s="1"/>
  <c r="B81" i="2" s="1"/>
  <c r="B83" i="2" s="1"/>
  <c r="B85" i="2" s="1"/>
  <c r="B87" i="2" s="1"/>
  <c r="B89" i="2" s="1"/>
  <c r="B91" i="2" s="1"/>
  <c r="B93" i="2" s="1"/>
  <c r="B95" i="2" s="1"/>
  <c r="B97" i="2" s="1"/>
  <c r="B99" i="2" s="1"/>
  <c r="B101" i="2" s="1"/>
  <c r="B103" i="2" s="1"/>
  <c r="B105" i="2" s="1"/>
  <c r="B107" i="2" s="1"/>
  <c r="B109" i="2" s="1"/>
  <c r="B111" i="2" s="1"/>
  <c r="B113" i="2" s="1"/>
  <c r="B115" i="2" s="1"/>
  <c r="B117" i="2" s="1"/>
  <c r="B119" i="2" s="1"/>
  <c r="B121" i="2" s="1"/>
  <c r="B123" i="2" s="1"/>
  <c r="B125" i="2" s="1"/>
  <c r="B127" i="2" s="1"/>
  <c r="B129" i="2" s="1"/>
  <c r="B131" i="2" s="1"/>
  <c r="B133" i="2" s="1"/>
  <c r="B135" i="2" s="1"/>
  <c r="B137" i="2" s="1"/>
  <c r="B139" i="2" s="1"/>
  <c r="B141" i="2" s="1"/>
  <c r="B143" i="2" s="1"/>
  <c r="B145" i="2" s="1"/>
  <c r="B147" i="2" s="1"/>
  <c r="B149" i="2" s="1"/>
  <c r="B151" i="2" s="1"/>
  <c r="B153" i="2" s="1"/>
  <c r="B155" i="2" s="1"/>
  <c r="B157" i="2" s="1"/>
  <c r="B159" i="2" s="1"/>
  <c r="B161" i="2" s="1"/>
  <c r="B163" i="2" s="1"/>
  <c r="B165" i="2" s="1"/>
  <c r="B167" i="2" s="1"/>
  <c r="B169" i="2" s="1"/>
  <c r="B171" i="2" s="1"/>
  <c r="B173" i="2" s="1"/>
  <c r="B175" i="2" s="1"/>
  <c r="B177" i="2" s="1"/>
  <c r="B179" i="2" s="1"/>
  <c r="B181" i="2" s="1"/>
  <c r="B183" i="2" s="1"/>
  <c r="B185" i="2" s="1"/>
  <c r="B187" i="2" s="1"/>
  <c r="B189" i="2" s="1"/>
  <c r="B191" i="2" s="1"/>
  <c r="B193" i="2" s="1"/>
  <c r="B195" i="2" s="1"/>
  <c r="B197" i="2" s="1"/>
  <c r="B199" i="2" s="1"/>
  <c r="B201" i="2" s="1"/>
  <c r="B203" i="2" s="1"/>
  <c r="B205" i="2" s="1"/>
  <c r="B207" i="2" s="1"/>
  <c r="B209" i="2" s="1"/>
  <c r="B211" i="2" s="1"/>
  <c r="B12" i="2"/>
  <c r="B18" i="2" s="1"/>
  <c r="B20" i="2" s="1"/>
  <c r="B22" i="2" s="1"/>
  <c r="B24" i="2" s="1"/>
  <c r="B26" i="2" s="1"/>
  <c r="B28" i="2" s="1"/>
  <c r="B30" i="2" s="1"/>
  <c r="B32" i="2" s="1"/>
  <c r="B34" i="2" s="1"/>
  <c r="B36" i="2" s="1"/>
  <c r="B38" i="2" s="1"/>
  <c r="B40" i="2" s="1"/>
  <c r="B42" i="2" s="1"/>
  <c r="B44" i="2" s="1"/>
  <c r="B46" i="2" s="1"/>
  <c r="B48" i="2" s="1"/>
  <c r="B50" i="2" s="1"/>
  <c r="B52" i="2" s="1"/>
  <c r="B54" i="2" s="1"/>
  <c r="B56" i="2" s="1"/>
  <c r="B58" i="2" s="1"/>
  <c r="B60" i="2" s="1"/>
  <c r="B62" i="2" s="1"/>
  <c r="B64" i="2" s="1"/>
  <c r="B66" i="2" s="1"/>
  <c r="B68" i="2" s="1"/>
  <c r="B70" i="2" s="1"/>
  <c r="B72" i="2" s="1"/>
  <c r="B74" i="2" s="1"/>
  <c r="B76" i="2" s="1"/>
  <c r="B78" i="2" s="1"/>
  <c r="B80" i="2" s="1"/>
  <c r="B82" i="2" s="1"/>
  <c r="B84" i="2" s="1"/>
  <c r="B86" i="2" s="1"/>
  <c r="B88" i="2" s="1"/>
  <c r="B90" i="2" s="1"/>
  <c r="B92" i="2" s="1"/>
  <c r="B94" i="2" s="1"/>
  <c r="B96" i="2" s="1"/>
  <c r="B98" i="2" s="1"/>
  <c r="B100" i="2" s="1"/>
  <c r="B102" i="2" s="1"/>
  <c r="B104" i="2" s="1"/>
  <c r="B106" i="2" s="1"/>
  <c r="B108" i="2" s="1"/>
  <c r="B110" i="2" s="1"/>
  <c r="B112" i="2" s="1"/>
  <c r="B114" i="2" s="1"/>
  <c r="B116" i="2" s="1"/>
  <c r="B118" i="2" s="1"/>
  <c r="B120" i="2" s="1"/>
  <c r="B122" i="2" s="1"/>
  <c r="B124" i="2" s="1"/>
  <c r="B126" i="2" s="1"/>
  <c r="B128" i="2" s="1"/>
  <c r="B130" i="2" s="1"/>
  <c r="B132" i="2" s="1"/>
  <c r="B134" i="2" s="1"/>
  <c r="B136" i="2" s="1"/>
  <c r="B138" i="2" s="1"/>
  <c r="B140" i="2" s="1"/>
  <c r="B142" i="2" s="1"/>
  <c r="B144" i="2" s="1"/>
  <c r="B146" i="2" s="1"/>
  <c r="B148" i="2" s="1"/>
  <c r="B150" i="2" s="1"/>
  <c r="B152" i="2" s="1"/>
  <c r="B154" i="2" s="1"/>
  <c r="B156" i="2" s="1"/>
  <c r="B158" i="2" s="1"/>
  <c r="B160" i="2" s="1"/>
  <c r="B162" i="2" s="1"/>
  <c r="B164" i="2" s="1"/>
  <c r="B166" i="2" s="1"/>
  <c r="B168" i="2" s="1"/>
  <c r="B170" i="2" s="1"/>
  <c r="B172" i="2" s="1"/>
  <c r="B174" i="2" s="1"/>
  <c r="B176" i="2" s="1"/>
  <c r="B178" i="2" s="1"/>
  <c r="B180" i="2" s="1"/>
  <c r="B182" i="2" s="1"/>
  <c r="B184" i="2" s="1"/>
  <c r="B186" i="2" s="1"/>
  <c r="B188" i="2" s="1"/>
  <c r="B190" i="2" s="1"/>
  <c r="B192" i="2" s="1"/>
  <c r="B194" i="2" s="1"/>
  <c r="B196" i="2" s="1"/>
  <c r="B198" i="2" s="1"/>
  <c r="B200" i="2" s="1"/>
  <c r="B202" i="2" s="1"/>
  <c r="B204" i="2" s="1"/>
  <c r="B206" i="2" s="1"/>
  <c r="B208" i="2" s="1"/>
  <c r="B210" i="2" s="1"/>
  <c r="U226" i="1"/>
  <c r="B126" i="3"/>
</calcChain>
</file>

<file path=xl/sharedStrings.xml><?xml version="1.0" encoding="utf-8"?>
<sst xmlns="http://schemas.openxmlformats.org/spreadsheetml/2006/main" count="2774" uniqueCount="412">
  <si>
    <t>ITEM #</t>
  </si>
  <si>
    <t>Ledger Balance</t>
  </si>
  <si>
    <t>Bank Balance</t>
  </si>
  <si>
    <t>Date</t>
  </si>
  <si>
    <t>Amt</t>
  </si>
  <si>
    <t>Notes</t>
  </si>
  <si>
    <t>Ck #</t>
  </si>
  <si>
    <t>Type</t>
  </si>
  <si>
    <t>Transaction Details</t>
  </si>
  <si>
    <t>Location / Customer</t>
  </si>
  <si>
    <t>Beginning Balance</t>
  </si>
  <si>
    <t>April 2017 - UMSO Receipt</t>
  </si>
  <si>
    <t>Check</t>
  </si>
  <si>
    <t>DEPOSITED OR CASHED CHECK # 3533</t>
  </si>
  <si>
    <t>April Area income</t>
  </si>
  <si>
    <t>eDeposit</t>
  </si>
  <si>
    <t>eDeposit in Branch/Store 04/10/17</t>
  </si>
  <si>
    <t>100 W BURNSVILLE PKWY BURNSVILLE MN 4133</t>
  </si>
  <si>
    <t>MAY OPENING BALANCE</t>
  </si>
  <si>
    <t>May 2017 - UMSO Receipt</t>
  </si>
  <si>
    <t>DEPOSITED OR CASHED CHECK # 3534</t>
  </si>
  <si>
    <t>May 2017 Area Income</t>
  </si>
  <si>
    <t>eDeposit in Branch/Store 06/01/17</t>
  </si>
  <si>
    <t>JUNE OPEN BALANCE</t>
  </si>
  <si>
    <t>Dec 2016 - TCA Donation</t>
  </si>
  <si>
    <t>CHECK # 3527</t>
  </si>
  <si>
    <t>June Area Income</t>
  </si>
  <si>
    <t>eDeposit in Branch/Store 06/08/17</t>
  </si>
  <si>
    <t>100 W BURNSVILLE PKWY BURNSVILLE MN 9458</t>
  </si>
  <si>
    <t>June Record - UMSO Receipt</t>
  </si>
  <si>
    <t>DEPOSITED OR CASHED CHECK # 3535</t>
  </si>
  <si>
    <t>JULY OPENING BALANCE</t>
  </si>
  <si>
    <t>July 2017 - UPS Receipts</t>
  </si>
  <si>
    <t>CHECK # 3537</t>
  </si>
  <si>
    <t>July 2017 - H&amp;I Receipts</t>
  </si>
  <si>
    <t>CHECK # 3536</t>
  </si>
  <si>
    <t>July Area Income</t>
  </si>
  <si>
    <t>eDeposit in Branch/Store 07/26/17</t>
  </si>
  <si>
    <t>AUGUST OPENING BALANCE</t>
  </si>
  <si>
    <t>pig</t>
  </si>
  <si>
    <t>ATM Deposit</t>
  </si>
  <si>
    <t xml:space="preserve">ATM CHECK DEPOSIT ON 08/06 </t>
  </si>
  <si>
    <t>100 W BURNSVILLE PKWY BURNSVILLE MN 0000047 ATM ID 0701B CARD 9458</t>
  </si>
  <si>
    <t>August 2017 - UPS Receipts</t>
  </si>
  <si>
    <t>CHECK # 3538</t>
  </si>
  <si>
    <t>August Record - UMSO Receipts</t>
  </si>
  <si>
    <t>DEPOSITED OR CASHED CHECK # 3539</t>
  </si>
  <si>
    <t>August Area Income</t>
  </si>
  <si>
    <t>ATM CASH DEPOSIT ON 08/06</t>
  </si>
  <si>
    <t>100 W BURNSVILLE PKWY BURNSVILLE MN 0000046 ATM ID 0701B CARD 9458</t>
  </si>
  <si>
    <t>100 W BURNSVILLE PKWY BURNSVILLE MN 0000048 ATM ID 0701B CARD 9458</t>
  </si>
  <si>
    <t>100 W BURNSVILLE PKWY BURNSVILLE MN 0000049 ATM ID 0701B CARD 9458</t>
  </si>
  <si>
    <t>100 W BURNSVILLE PKWY BURNSVILLE MN 0000050 ATM ID 0701B CARD 9458</t>
  </si>
  <si>
    <t>100 W BURNSVILLE PKWY BURNSVILLE MN 0000051 ATM ID 0701B CARD 9458</t>
  </si>
  <si>
    <t>100 W BURNSVILLE PKWY BURNSVILLE MN 0000052 ATM ID 0701B CARD 9458</t>
  </si>
  <si>
    <t>100 W BURNSVILLE PKWY BURNSVILLE MN 0000053 ATM ID 0701B CARD 9458</t>
  </si>
  <si>
    <t>100 W BURNSVILLE PKWY BURNSVILLE MN 0000054 ATM ID 0701B CARD 9458</t>
  </si>
  <si>
    <t>MISSING UMSO DONATION</t>
  </si>
  <si>
    <t>SEPTEMBER OPENING BALANCE</t>
  </si>
  <si>
    <t>September Area Income</t>
  </si>
  <si>
    <t>ATM CASH DEPOSIT ON 09/07</t>
  </si>
  <si>
    <t>100 W BURNSVILLE PKWY BURNSVILLE MN 0008690 ATM ID 0701B CARD 9458</t>
  </si>
  <si>
    <t>100 W BURNSVILLE PKWY BURNSVILLE MN 0008691 ATM ID 0701B CARD 9458</t>
  </si>
  <si>
    <t>100 W BURNSVILLE PKWY BURNSVILLE MN 0008692 ATM ID 0701B CARD 9458</t>
  </si>
  <si>
    <t>100 W BURNSVILLE PKWY BURNSVILLE MN 0008693 ATM ID 0701B CARD 9458</t>
  </si>
  <si>
    <t>100 W BURNSVILLE PKWY BURNSVILLE MN 0008694 ATM ID 0701B CARD 9458</t>
  </si>
  <si>
    <t>100 W BURNSVILLE PKWY BURNSVILLE MN 0008695 ATM ID 0701B CARD 9458</t>
  </si>
  <si>
    <t>100 W BURNSVILLE PKWY BURNSVILLE MN 0008696 ATM ID 0701B CARD 9458</t>
  </si>
  <si>
    <t>ATM WTDR</t>
  </si>
  <si>
    <t>ATM WITHDRAWAL AUTHORIZED ON 08/18</t>
  </si>
  <si>
    <t>100 W BURNSVILLE PKWY BURNSVILLE MN 0002911 ATM ID 0701B CARD 9458</t>
  </si>
  <si>
    <t>100 W BURNSVILLE PKWY BURNSVILLE MN 0008697 ATM ID 0701B CARD 9458</t>
  </si>
  <si>
    <t>CC PURC</t>
  </si>
  <si>
    <t>PURCHASE AUTHORIZED ON 08/18</t>
  </si>
  <si>
    <t>SUPERAMERICA 4464 EAGAN MN S387230856903491 CARD 9458</t>
  </si>
  <si>
    <t>NON-WF ATM WITHDRAWAL AUTHORIZED ON 08/19</t>
  </si>
  <si>
    <t>100 W BURNSVILLE PKWY BURNSVILLE MN 0008698 ATM ID 0701B CARD 9458</t>
  </si>
  <si>
    <t>5734 STURGEON LAKE ROAD WELCH MN 00387232209459731 ATM ID P286948 CARD 9458</t>
  </si>
  <si>
    <t>FEE</t>
  </si>
  <si>
    <t>NON-WELLS FARGO ATM TRANSACTION FEE</t>
  </si>
  <si>
    <t>100 W BURNSVILLE PKWY BURNSVILLE MN 0008699 ATM ID 0701B CARD 9458</t>
  </si>
  <si>
    <t>ATM WITHDRAWAL AUTHORIZED ON 08/22</t>
  </si>
  <si>
    <t>100 W BURNSVILLE PKWY BURNSVILLE MN 0004060 ATM ID 0701B CARD 9458</t>
  </si>
  <si>
    <t>Sept 2018 UPS Order #1448517</t>
  </si>
  <si>
    <t>NON-WF ATM WITHDRAWAL AUTHORIZED ON 08/22</t>
  </si>
  <si>
    <t>PURCHASE AUTHORIZED ON 09/08</t>
  </si>
  <si>
    <t>HOLIDAY STORE #364 SHAKOPEE MN 00387235195638005 ATM ID SHS4U129 CARD 9458</t>
  </si>
  <si>
    <t>THE UPS STORE 0372 WEST SAINT PA MN S307249787665980 CARD 9458</t>
  </si>
  <si>
    <t>Sept 2018 NO Receipt via email</t>
  </si>
  <si>
    <t>N A WORLD SERVICES 818-773-9999 CA S467251591184544 CARD 9458</t>
  </si>
  <si>
    <t>Sept 2017 - UMSO Receipt</t>
  </si>
  <si>
    <t>DEPOSITED OR CASHED CHECK # 3541</t>
  </si>
  <si>
    <t>ATM CASH DEPOSIT ON 08/25</t>
  </si>
  <si>
    <t>100 W BURNSVILLE PKWY BURNSVILLE MN 0005025 ATM ID 0701B CARD 9458</t>
  </si>
  <si>
    <t>Missing September Income</t>
  </si>
  <si>
    <t>ATM WITHDRAWAL AUTHORIZED ON 08/25</t>
  </si>
  <si>
    <t>100 W BURNSVILLE PKWY BURNSVILLE MN 0005024 ATM ID 0701B CARD 9458</t>
  </si>
  <si>
    <t>100 W BURNSVILLE PKWY BURNSVILLE MN 0005026 ATM ID 0701B CARD 9458</t>
  </si>
  <si>
    <t>OCTOBER OPENING BALANCE</t>
  </si>
  <si>
    <t>ATM WITHDRAWAL AUTHORIZED ON 08/31</t>
  </si>
  <si>
    <t>100 W BURNSVILLE PKWY BURNSVILLE MN 0006687 ATM ID 0701B CARD 9458</t>
  </si>
  <si>
    <t>October Area Income - MISSING</t>
  </si>
  <si>
    <t>Paid UMSO INV#25</t>
  </si>
  <si>
    <t>PURCHASE AUTHORIZED ON 02/06</t>
  </si>
  <si>
    <t>SQ *UPPER MIDWEST gosq.com MN S308037200856888 CARD 9458</t>
  </si>
  <si>
    <t>NOVEMBER OPENING BALANCE</t>
  </si>
  <si>
    <t>Sept Area cash dep less 32 cents</t>
  </si>
  <si>
    <t>UPS Order #1448517</t>
  </si>
  <si>
    <t>World Order -- NO Receipt via email</t>
  </si>
  <si>
    <t>PURCHASE AUTHORIZED ON 10/30</t>
  </si>
  <si>
    <t>N A WORLD SERVICES 818-773-9999 CA S307303590464607 CARD 9458</t>
  </si>
  <si>
    <t>NO Receipt via email</t>
  </si>
  <si>
    <t>USPS PO Box payment</t>
  </si>
  <si>
    <t>PURCHASE AUTHORIZED ON 11/01</t>
  </si>
  <si>
    <t>USPS PO 26833300 7287 153 SAINT PAUL MN P00467305789268662 CARD 9458</t>
  </si>
  <si>
    <t>ATM WITHDRAWAL AUTHORIZED ON 09/11</t>
  </si>
  <si>
    <t>100 W BURNSVILLE PKWY BURNSVILLE MN 0004266 ATM ID 5800G CARD 9458</t>
  </si>
  <si>
    <t>UPS Order #1529510</t>
  </si>
  <si>
    <t>ATM WITHDRAWAL AUTHORIZED ON 09/12</t>
  </si>
  <si>
    <t>100 W BURNSVILLE PKWY BURNSVILLE MN 0009949 ATM ID 0701B CARD 9458</t>
  </si>
  <si>
    <t>PURCHASE AUTHORIZED ON 11/03</t>
  </si>
  <si>
    <t>THE UPS STORE 0372 WEST SAINT PA MN S387306675199563 CARD 9458</t>
  </si>
  <si>
    <t>ATM WITHDRAWAL AUTHORIZED ON 09/13</t>
  </si>
  <si>
    <t>1201 RIVERWOOD DRIVE BURNSVILLE MN 0007692 ATM ID 6877Q CARD 9458</t>
  </si>
  <si>
    <t>nov area cash + 18 cents</t>
  </si>
  <si>
    <t>eDeposit in Branch/Store 11/03/17</t>
  </si>
  <si>
    <t>ATM WITHDRAWAL AUTHORIZED ON 09/19</t>
  </si>
  <si>
    <t>1201 RIVERWOOD DRIVE BURNSVILLE MN 0008821 ATM ID 6877Q CARD 9458</t>
  </si>
  <si>
    <t>ATM WITHDRAWAL AUTHORIZED ON 09/24</t>
  </si>
  <si>
    <t>1201 RIVERWOOD DRIVE BURNSVILLE MN 0009826 ATM ID 6877Q CARD 9458</t>
  </si>
  <si>
    <t>Paid UMSO INV#26</t>
  </si>
  <si>
    <t>SQ *UPPER MIDWEST gosq.com MN S388037194100254 CARD 9458</t>
  </si>
  <si>
    <t>ATM WITHDRAWAL AUTHORIZED ON 10/14</t>
  </si>
  <si>
    <t>100 W BURNSVILLE PKWY BURNSVILLE MN 0007844 ATM ID 0701B CARD 9458</t>
  </si>
  <si>
    <t>Other portion of UMSO payment ledgered in Nov (possibly legered twice)</t>
  </si>
  <si>
    <t>ATM WITHDRAWAL AUTHORIZED ON 10/31</t>
  </si>
  <si>
    <t>100 W BURNSVILLE PKWY BURNSVILLE MN 0005587 ATM ID 5800G CARD 9458</t>
  </si>
  <si>
    <t>November Area Income - overpayment</t>
  </si>
  <si>
    <t>DECEMBER OPENING BALANCE</t>
  </si>
  <si>
    <t>ATM CASH DEPOSIT ON 11/19</t>
  </si>
  <si>
    <t>100 W BURNSVILLE PKWY BURNSVILLE MN 0000108 ATM ID 5800G CARD 9458</t>
  </si>
  <si>
    <t>NON-WF ATM WITHDRAWAL AUTHORIZED ON 11/23</t>
  </si>
  <si>
    <t>Mystic Lake Casino Prior Lake MN 00587328261925757 ATM ID 994025 CARD 9458</t>
  </si>
  <si>
    <t>Dec 2017 UPS Order #1576016</t>
  </si>
  <si>
    <t>PURCHASE AUTHORIZED ON 12/08</t>
  </si>
  <si>
    <t>THE UPS STORE 0372 WEST SAINT PA MN S387341062258080 CARD 9458</t>
  </si>
  <si>
    <t>December Area Income</t>
  </si>
  <si>
    <t>ATM CASH DEPOSIT ON 12/07</t>
  </si>
  <si>
    <t>3390 PILOT KNOB RD EAGAN MN 0008838 ATM ID 5819C CARD 9458</t>
  </si>
  <si>
    <t>3390 PILOT KNOB RD EAGAN MN 0001710 ATM ID 5819B CARD 9458</t>
  </si>
  <si>
    <t>Mystic Lake Casino Prior Lake MN 00587328280334647 ATM ID 994020 CARD 9458</t>
  </si>
  <si>
    <t>3390 PILOT KNOB RD EAGAN MN 0001711 ATM ID 5819B CARD 9458</t>
  </si>
  <si>
    <t>3390 PILOT KNOB RD EAGAN MN 0001712 ATM ID 5819B CARD 9458</t>
  </si>
  <si>
    <t>NON-WF ATM WITHDRAWAL AUTHORIZED ON 11/24</t>
  </si>
  <si>
    <t>Mystic Lake Casino Prior Lake MN 00587328288514316 ATM ID 994038 CARD 9458</t>
  </si>
  <si>
    <t>3390 PILOT KNOB RD EAGAN MN 0001713 ATM ID 5819B CARD 9458</t>
  </si>
  <si>
    <t>Mystic Lake Casino Prior Lake MN 00467328315466726 ATM ID 994051 CARD 9458</t>
  </si>
  <si>
    <t>3390 PILOT KNOB RD EAGAN MN 0001714 ATM ID 5819B CARD 9458</t>
  </si>
  <si>
    <t>3390 PILOT KNOB RD EAGAN MN 0001715 ATM ID 5819B CARD 9458</t>
  </si>
  <si>
    <t>Mystic Lake Casino Prior Lake MN 00387328317549930 ATM ID 994015 CARD 9458</t>
  </si>
  <si>
    <t>3390 PILOT KNOB RD EAGAN MN 0001716 ATM ID 5819B CARD 9458</t>
  </si>
  <si>
    <t>ATM WITHDRAWAL AUTHORIZED ON 11/25</t>
  </si>
  <si>
    <t>2250 CLIFF RD EAGAN MN 0001187 ATM ID 5838E CARD 9458</t>
  </si>
  <si>
    <t xml:space="preserve">ATM CHECK DEPOSIT ON 12/07 </t>
  </si>
  <si>
    <t>3390 PILOT KNOB RD EAGAN MN 0001717 ATM ID 5819B CARD 9458</t>
  </si>
  <si>
    <t>3390 PILOT KNOB RD EAGAN MN 0001718 ATM ID 5819B CARD 9458</t>
  </si>
  <si>
    <t>3390 PILOT KNOB RD EAGAN MN 0001719 ATM ID 5819B CARD 9458</t>
  </si>
  <si>
    <t>3390 PILOT KNOB RD EAGAN MN 0001720 ATM ID 5819B CARD 9458</t>
  </si>
  <si>
    <t>3390 PILOT KNOB RD EAGAN MN 0001721 ATM ID 5819B CARD 9458</t>
  </si>
  <si>
    <t>3390 PILOT KNOB RD EAGAN MN 0001722 ATM ID 5819B CARD 9458</t>
  </si>
  <si>
    <t>Payment for November 18 UMSO INV#31</t>
  </si>
  <si>
    <t>SQ *UPPER MIDWEST gosq.com MN S588037191845289 CARD 9458</t>
  </si>
  <si>
    <t>3390 PILOT KNOB RD EAGAN MN 0001723 ATM ID 5819B CARD 9458</t>
  </si>
  <si>
    <t>3390 PILOT KNOB RD EAGAN MN 0001724 ATM ID 5819B CARD 9458</t>
  </si>
  <si>
    <t>ATM WITHDRAWAL AUTHORIZED ON 12/08</t>
  </si>
  <si>
    <t>2250 CLIFF RD EAGAN MN 0003453 ATM ID 5838E CARD 9458</t>
  </si>
  <si>
    <t>ATM WITHDRAWAL AUTHORIZED ON 12/10</t>
  </si>
  <si>
    <t>1201 RIVERWOOD DRIVE BURNSVILLE MN 0004503 ATM ID 6877Q CARD 9458</t>
  </si>
  <si>
    <t>December Area Income - MISSING $490 UMSO#31 Unaccounted for</t>
  </si>
  <si>
    <t>NON-WF ATM WITHDRAWAL AUTHORIZED ON 12/11</t>
  </si>
  <si>
    <t>Mystic Lake Casino Prior Lake MN 00307346002171671 ATM ID 994034 CARD 9458</t>
  </si>
  <si>
    <t>JANUARY OPENING BALANCE</t>
  </si>
  <si>
    <t>Mystic Lake Casino Prior Lake MN 00307346028052517 ATM ID 994034 CARD 9458</t>
  </si>
  <si>
    <t>ATM WITHDRAWAL AUTHORIZED ON 12/12</t>
  </si>
  <si>
    <t>1201 RIVERWOOD DRIVE BURNSVILLE MN 0004790 ATM ID 6877Q CARD 9458</t>
  </si>
  <si>
    <t>should $243</t>
  </si>
  <si>
    <t>ATM CASH DEPOSIT ON 01/04</t>
  </si>
  <si>
    <t>900 E WAYZATA BLVD WAYZATA MN 0003337 ATM ID 5829P CARD 9458</t>
  </si>
  <si>
    <t>ATM WITHDRAWAL AUTHORIZED ON 12/17</t>
  </si>
  <si>
    <t>100 W BURNSVILLE PKWY BURNSVILLE MN 0002602 ATM ID 0701B CARD 9458</t>
  </si>
  <si>
    <t>ATM WITHDRAWAL AUTHORIZED ON 12/21</t>
  </si>
  <si>
    <t>9801 NORMANDALE BLVD BLOOMINGTON MN 0007859 ATM ID 5829W CARD 9458</t>
  </si>
  <si>
    <t>NON-WF ATM WITHDRAWAL AUTHORIZED ON 12/21</t>
  </si>
  <si>
    <t>Mystic Lake Casino Prior Lake MN 00307356071818982 ATM ID 994043 CARD 9458</t>
  </si>
  <si>
    <t xml:space="preserve">Jan 2018 UPS Order #1612465 </t>
  </si>
  <si>
    <t>PURCHASE AUTHORIZED ON 01/05</t>
  </si>
  <si>
    <t>THE UPS STORE 0372 WEST SAINT PA MN S468004691440868 CARD 9458</t>
  </si>
  <si>
    <t>UPS Transaction not listed in ledger</t>
  </si>
  <si>
    <t>Mystic Lake Casino Prior Lake MN 00587356115445024 ATM ID 994045 CARD 9458</t>
  </si>
  <si>
    <t>January Area Income - MISSING</t>
  </si>
  <si>
    <t>1195 COUNTY RD 83 SHAKOPEE MN 0003169 ATM ID 5800E CARD 9458</t>
  </si>
  <si>
    <t>FEBRUARY OPENING BALANCE</t>
  </si>
  <si>
    <t>ATM WITHDRAWAL AUTHORIZED ON 12/23</t>
  </si>
  <si>
    <t>1201 RIVERWOOD DRIVE BURNSVILLE MN 0007002 ATM ID 6877Q CARD 9458</t>
  </si>
  <si>
    <t>NON-WF ATM WITHDRAWAL AUTHORIZED ON 12/26</t>
  </si>
  <si>
    <t>Mystic Lake Casino Prior Lake MN 00387361023045441 ATM ID 994034 CARD 9458</t>
  </si>
  <si>
    <t xml:space="preserve">OVERDRAFT FEE FOR A TRANSACTION POSTED ON 12/26 $23.00 </t>
  </si>
  <si>
    <t xml:space="preserve">NON-WF ATM WITHDRAWAL AUTHORIZED ON 12/26 </t>
  </si>
  <si>
    <t>Mystic Lake Casino Prior Lake MN</t>
  </si>
  <si>
    <t>February Area Income</t>
  </si>
  <si>
    <t>DEPOSIT</t>
  </si>
  <si>
    <t>ATM CASH DEPOSIT ON 12/29</t>
  </si>
  <si>
    <t>100 W BURNSVILLE PKWY BURNSVILLE MN 0008447 ATM ID 5800G CARD 9458</t>
  </si>
  <si>
    <t>ATM WITHDRAWAL AUTHORIZED ON 12/30</t>
  </si>
  <si>
    <t>MARCH OPENING BALANCE</t>
  </si>
  <si>
    <t>1201 RIVERWOOD DRIVE BURNSVILLE MN 0008049 ATM ID 6877Q CARD 9458</t>
  </si>
  <si>
    <t>ATM WITHDRAWAL AUTHORIZED ON 12/31</t>
  </si>
  <si>
    <t>100 W BURNSVILLE PKWY BURNSVILLE MN 0005528 ATM ID 0701B CARD 9458</t>
  </si>
  <si>
    <t>March Report - No Receipt</t>
  </si>
  <si>
    <t>PURCHASE AUTHORIZED ON 03/01</t>
  </si>
  <si>
    <t>SQ *UPPER MIDWEST gosq.com MN S468061099774224 CARD 9458</t>
  </si>
  <si>
    <t>SQ *UPPER MIDWEST gosq.com MN S588061101355152 CARD 9458</t>
  </si>
  <si>
    <t>March Area Income</t>
  </si>
  <si>
    <t>ATM CASH DEPOSIT ON 03/01</t>
  </si>
  <si>
    <t>14325 CEDAR AVE S APPLE VALLEY MN 0001329 ATM ID 9971E CARD 9458</t>
  </si>
  <si>
    <t>Jan 2018 UPS Order #1612465</t>
  </si>
  <si>
    <t>14325 CEDAR AVE S APPLE VALLEY MN 0001330 ATM ID 9971E CARD 9458</t>
  </si>
  <si>
    <t>March 2018 UPS Order #1683097</t>
  </si>
  <si>
    <t>PURCHASE AUTHORIZED ON 02/28</t>
  </si>
  <si>
    <t>THE UPS STORE 0372 WEST SAINT PA MN S588059779522606 CARD 9458</t>
  </si>
  <si>
    <t>if balance below $500</t>
  </si>
  <si>
    <t>Bank Fee for Cash Deposit</t>
  </si>
  <si>
    <t>MONTHLY SERVICE FEE</t>
  </si>
  <si>
    <t>CASH DEPOSITED FEE</t>
  </si>
  <si>
    <t>ATM WITHDRAWAL AUTHORIZED ON 01/18</t>
  </si>
  <si>
    <t>900 E WAYZATA BLVD WAYZATA MN 0007020 ATM ID 5829P CARD 9458</t>
  </si>
  <si>
    <t>ATM CASH DEPOSIT ON 02/05</t>
  </si>
  <si>
    <t>100 W BURNSVILLE PKWY BURNSVILLE MN 0006156 ATM ID 5800G CARD 9458</t>
  </si>
  <si>
    <t>100 W BURNSVILLE PKWY BURNSVILLE MN 0006157 ATM ID 5800G CARD 9458</t>
  </si>
  <si>
    <t>November 2017 - No Receipt</t>
  </si>
  <si>
    <t>Underpayment for H&amp;I copies</t>
  </si>
  <si>
    <t>October Report - UMSO Receipt</t>
  </si>
  <si>
    <t>March Area Income - overpayment</t>
  </si>
  <si>
    <t xml:space="preserve">Duplicate USPS PO Box payment in ledger </t>
  </si>
  <si>
    <t>NON-WF ATM WITHDRAWAL AUTHORIZED ON 02/07</t>
  </si>
  <si>
    <t>5734 STURGEON LAKE ROAD WELCH MN 00588039047810827 ATM ID P286961 CARD 9458</t>
  </si>
  <si>
    <t>APRIL OPENING BALANCE</t>
  </si>
  <si>
    <t>feb area cash in</t>
  </si>
  <si>
    <t>ATM WITHDRAWAL AUTHORIZED ON 02/08</t>
  </si>
  <si>
    <t>1201 RIVERWOOD DRIVE BURNSVILLE MN 0004573 ATM ID 6877Q CARD 9458</t>
  </si>
  <si>
    <t>April Report - UMSO INV# 43</t>
  </si>
  <si>
    <t>PURCHASE AUTHORIZED ON 05/03</t>
  </si>
  <si>
    <t>SQ *UPPER MIDWEST 877-417-4551 MN S588123611139868 CARD 9458</t>
  </si>
  <si>
    <t>April Report - UMSO INV# 40</t>
  </si>
  <si>
    <t>SQ *UPPER MIDWEST 877-417-4551 MN S468123611612708 CARD 9458</t>
  </si>
  <si>
    <t>April Area Income - Missing</t>
  </si>
  <si>
    <t>ATM WITHDRAWAL AUTHORIZED ON 02/15</t>
  </si>
  <si>
    <t>1201 RIVERWOOD DRIVE BURNSVILLE MN 0005795 ATM ID 6877Q CARD 9458</t>
  </si>
  <si>
    <t>UMSO INV# 46</t>
  </si>
  <si>
    <t>ATM WITHDRAWAL AUTHORIZED ON 02/16</t>
  </si>
  <si>
    <t>SQ *UPPER MIDWEST 877-417-4551 MN S308123610585730 CARD 9458</t>
  </si>
  <si>
    <t>1201 RIVERWOOD DRIVE BURNSVILLE MN 0005996 ATM ID 6877Q CARD 9458</t>
  </si>
  <si>
    <t>Not listed in ledger</t>
  </si>
  <si>
    <t>ATM WITHDRAWAL AUTHORIZED ON 02/17</t>
  </si>
  <si>
    <t>100 W BURNSVILLE PKWY BURNSVILLE MN 0008642 ATM ID 5800G CARD 9458</t>
  </si>
  <si>
    <t>NON-WF ATM WITHDRAWAL AUTHORIZED ON 02/17</t>
  </si>
  <si>
    <t>Mystic Lake Casino Prior Lake MN 00388048787078828 ATM ID 9913015 CARD 9458</t>
  </si>
  <si>
    <t>May Area Income</t>
  </si>
  <si>
    <t>ATM CASH DEPOSIT ON 05/03</t>
  </si>
  <si>
    <t>9742 LYNDALE AVE S BLOOMINGTON MN 0000596 ATM ID 9934Y CARD 9458</t>
  </si>
  <si>
    <t>ATM WITHDRAWAL AUTHORIZED ON 02/19</t>
  </si>
  <si>
    <t>1201 RIVERWOOD DRIVE BURNSVILLE MN 0006420 ATM ID 6877Q CARD 9458</t>
  </si>
  <si>
    <t>NON-WF ATM WITHDRAWAL AUTHORIZED ON 02/20</t>
  </si>
  <si>
    <t>Mystic Lake Casino Prior Lake MN 00468051294805906 ATM ID 9913057 CARD 9458</t>
  </si>
  <si>
    <t>1201 RIVERWOOD DRIVE BURNSVILLE MN 0009562 ATM ID 6877Q CARD 9458</t>
  </si>
  <si>
    <t>SISTER KENNY REHAB MINNEAPOLIS MN 00388051814874301 ATM ID SBR4S782 CARD 9458</t>
  </si>
  <si>
    <t>UMSO Ledgered with no receipt</t>
  </si>
  <si>
    <t>NON-WF ATM WITHDRAWAL AUTHORIZED ON 02/21</t>
  </si>
  <si>
    <t>Mystic Lake Casino Prior Lake MN 00468053181756381 ATM ID 9913057 CARD 9458</t>
  </si>
  <si>
    <t>NON-WF ATM WITHDRAWAL AUTHORIZED ON 02/22</t>
  </si>
  <si>
    <t>Mystic Lake Casino Prior Lake MN 00588054133408996 ATM ID 994034 CARD 9458</t>
  </si>
  <si>
    <t>ATM WITHDRAWAL AUTHORIZED ON 02/25</t>
  </si>
  <si>
    <t>1201 RIVERWOOD DRIVE BURNSVILLE MN 0007441 ATM ID 6877Q CARD 9458</t>
  </si>
  <si>
    <t>May Area Income - Overpayment</t>
  </si>
  <si>
    <t>ATM WITHDRAWAL AUTHORIZED ON 02/26</t>
  </si>
  <si>
    <t>1280 W 98TH ST BLOOMINGTON MN 0004884 ATM ID 5836P CARD 9458</t>
  </si>
  <si>
    <t>ATM CASH DEPOSIT ON 02/26</t>
  </si>
  <si>
    <t>100 W BURNSVILLE PKWY BURNSVILLE MN 0007270 ATM ID 0701B CARD 9458</t>
  </si>
  <si>
    <t>JUNE OPENING BALANCE</t>
  </si>
  <si>
    <t>ATM WITHDRAWAL AUTHORIZED ON 02/28</t>
  </si>
  <si>
    <t>1201 RIVERWOOD DRIVE BURNSVILLE MN 0007865 ATM ID 6877Q CARD 9458</t>
  </si>
  <si>
    <t>NON-WF ATM WITHDRAWAL AUTHORIZED ON 02/28</t>
  </si>
  <si>
    <t>Mystic Lake Casino Prior Lake MN 00588060019591707 ATM ID 994034 CARD 9458</t>
  </si>
  <si>
    <t xml:space="preserve">June Area Income </t>
  </si>
  <si>
    <t>ATM CASH DEPOSIT ON 06/23</t>
  </si>
  <si>
    <t>100 W BURNSVILLE PKWY BURNSVILLE MN 0003992 ATM ID 0701B CARD 9458</t>
  </si>
  <si>
    <t>march cash in s/b $442.51</t>
  </si>
  <si>
    <t>June Area Income - Missing</t>
  </si>
  <si>
    <t>NON-WF ATM BALANCE INQUIRY FEE 03/02</t>
  </si>
  <si>
    <t>Mystic Lake Prior Lake MN ATM ID 9913044 CARD 9458</t>
  </si>
  <si>
    <t>ATM CASH DEPOSIT ON 03/02</t>
  </si>
  <si>
    <t>100 W BURNSVILLE PKWY BURNSVILLE MN 0008239 ATM ID 0701B CARD 9458</t>
  </si>
  <si>
    <t>ATM CASH DEPOSIT ON 07/06</t>
  </si>
  <si>
    <t>100 W BURNSVILLE PKWY BURNSVILLE MN 0001269 ATM ID 5800G CARD 9458</t>
  </si>
  <si>
    <t>UMSO Payment INV# 50</t>
  </si>
  <si>
    <t>PURCHASE AUTHORIZED ON 07/30</t>
  </si>
  <si>
    <t>SQ *UPPER MIDWEST 877-417-4551 MN S588211733148767 CARD 9458</t>
  </si>
  <si>
    <t>Area Copies to Erica via Cash</t>
  </si>
  <si>
    <t>NON-WF ATM WITHDRAWAL AUTHORIZED ON 03/01</t>
  </si>
  <si>
    <t>Mystic Lake Casino Prior Lake MN 00308061264037067 ATM ID 994034 CARD 9458</t>
  </si>
  <si>
    <t>Mystic Lake Casino Prior Lake MN 00588061275468120 ATM ID 9913057 CARD 9458</t>
  </si>
  <si>
    <t>July Area Income - Missing</t>
  </si>
  <si>
    <t>NON-WF ATM WITHDRAWAL AUTHORIZED ON 03/02</t>
  </si>
  <si>
    <t>Mystic Lake Casino Prior Lake MN 00308061299681821 ATM ID 9913044 CARD 9458</t>
  </si>
  <si>
    <t>UMSO Payment - Ledger error</t>
  </si>
  <si>
    <t>NON-WF ATM WITHDRAWAL AUTHORIZED ON 03/03</t>
  </si>
  <si>
    <t>Mystic Lake Casino Prior Lake MN 00588063251500249 ATM ID 994030 CARD 9458</t>
  </si>
  <si>
    <t>ATM CASH DEPOSIT ON 03/07</t>
  </si>
  <si>
    <t>100 W BURNSVILLE PKWY BURNSVILLE MN 0009225 ATM ID 0701B CARD 9458</t>
  </si>
  <si>
    <t>ATM WITHDRAWAL AUTHORIZED ON 03/07</t>
  </si>
  <si>
    <t>1201 RIVERWOOD DRIVE BURNSVILLE MN 0009257 ATM ID 6877Q CARD 9458</t>
  </si>
  <si>
    <t>NON-WF ATM WITHDRAWAL AUTHORIZED ON 03/09</t>
  </si>
  <si>
    <t>August 2018 - FedEx Receipt</t>
  </si>
  <si>
    <t>Mystic Lake Casino Prior Lake MN 00588069133236454 ATM ID 994045 CARD 9458</t>
  </si>
  <si>
    <t>PURCHASE AUTHORIZED ON 08/02</t>
  </si>
  <si>
    <t>FEDEXOFFICE 0000 BLOOMINGTON MN S468214859895565 CARD 9458</t>
  </si>
  <si>
    <t>ATM CASH DEPOSIT ON 08/10</t>
  </si>
  <si>
    <t>9742 LYNDALE AVE S BLOOMINGTON MN 0005892 ATM ID 9934Y CARD 9458</t>
  </si>
  <si>
    <t>Mystic Lake Casino Prior Lake MN 00308069139578609 ATM ID 994043 CARD 9458</t>
  </si>
  <si>
    <t>WSO Order - Not paid by SSFA</t>
  </si>
  <si>
    <t>August Area Income - Missing</t>
  </si>
  <si>
    <t>OVERDRAFT FEE FOR A TRANSACTION POSTED ON 03/12 $23.00</t>
  </si>
  <si>
    <t xml:space="preserve">NON-WF ATM WITHDRAWAL AUTHORIZED ON 03/09 </t>
  </si>
  <si>
    <t>ATM CASH DEPOSIT ON 03/22</t>
  </si>
  <si>
    <t>9742 LYNDALE AVE S BLOOMINGTON MN 0001068 ATM ID 9934Y CARD 9458</t>
  </si>
  <si>
    <t>NON-WF ATM WITHDRAWAL AUTHORIZED ON 03/25</t>
  </si>
  <si>
    <t>Mystic Lake Casino Prior Lake MN 00388085147574818 ATM ID 9913057 CARD 9458</t>
  </si>
  <si>
    <t>NON-WF ATM WITHDRAWAL AUTHORIZED ON 03/26</t>
  </si>
  <si>
    <t>Mystic Lake Casino Prior Lake MN 00588085266758119 ATM ID 994030 CARD 9458</t>
  </si>
  <si>
    <t>Sept 2018 NAWS Order #009767</t>
  </si>
  <si>
    <t>PURCHASE AUTHORIZED ON 08/20</t>
  </si>
  <si>
    <t>N A WORLD SERVICES 818-773-9999 CA S388233004544879 CARD 9458</t>
  </si>
  <si>
    <t>ATM WITHDRAWAL AUTHORIZED ON 03/28</t>
  </si>
  <si>
    <t>Sept 2018 UPS Order #1781595</t>
  </si>
  <si>
    <t>1201 RIVERWOOD DRIVE BURNSVILLE MN 0002887 ATM ID 6877Q CARD 9458</t>
  </si>
  <si>
    <t>PURCHASE AUTHORIZED ON 08/27</t>
  </si>
  <si>
    <t>THE UPS STORE 0372 WEST SAINT PA MN S588239790557270 CARD 9458</t>
  </si>
  <si>
    <t>WITH CASH BACK $ 20.00</t>
  </si>
  <si>
    <t xml:space="preserve">PURCHASE AUTHORIZED ON 03/28 </t>
  </si>
  <si>
    <t>SUPERAMERICA 4460 BURNSVILLE MN P00468087858885564 CARD 9458</t>
  </si>
  <si>
    <t>Sept 2018 PIG Donation</t>
  </si>
  <si>
    <t>ATM CHECK DEPOSIT ON 09/06</t>
  </si>
  <si>
    <t>100 W BURNSVILLE PKWY BURNSVILLE MN 0004491 ATM ID 0701B CARD 9458</t>
  </si>
  <si>
    <t>area may cash in 143.19</t>
  </si>
  <si>
    <t>Park Grove NA Start-Up funds</t>
  </si>
  <si>
    <t>May Report (Should be $485.43)</t>
  </si>
  <si>
    <t>April Report - No Receipt</t>
  </si>
  <si>
    <t>Difference between deposits &amp; withdrawals</t>
  </si>
  <si>
    <t>ATM WITHDRAWAL AUTHORIZED ON 05/11</t>
  </si>
  <si>
    <t>100 W BURNSVILLE PKWY BURNSVILLE MN 0003397 ATM ID 0701B CARD 9458</t>
  </si>
  <si>
    <t>june area cash in s/b $512</t>
  </si>
  <si>
    <t>july area cash s/b $319.65</t>
  </si>
  <si>
    <t>ATM WITHDRAWAL AUTHORIZED ON 07/09</t>
  </si>
  <si>
    <t>100 W BURNSVILLE PKWY BURNSVILLE MN 0002051 ATM ID 5800G CARD 9458</t>
  </si>
  <si>
    <t>ATM CASH DEPOSIT ON 07/27</t>
  </si>
  <si>
    <t>100 W BURNSVILLE PKWY BURNSVILLE MN 0002736 ATM ID 0701B CARD 9458</t>
  </si>
  <si>
    <t>100 W BURNSVILLE PKWY BURNSVILLE MN 0002737 ATM ID 0701B CARD 9458</t>
  </si>
  <si>
    <t>NON-WF ATM WITHDRAWAL AUTHORIZED ON 07/30</t>
  </si>
  <si>
    <t>12200 RIVER RIDGE BLVD BURNSVILLE MN 00588211808207416 ATM ID SR009915 CARD 9458</t>
  </si>
  <si>
    <t>ATM WITHDRAWAL AUTHORIZED ON 08/01</t>
  </si>
  <si>
    <t>1201 RIVERWOOD DRIVE BURNSVILLE MN 0006579 ATM ID 6877Q CARD 9458</t>
  </si>
  <si>
    <t>Aug 2018 - Refund to ED</t>
  </si>
  <si>
    <t>CHECK # 3543</t>
  </si>
  <si>
    <t>ATM WITHDRAWAL AUTHORIZED ON 08/06</t>
  </si>
  <si>
    <t>1201 RIVERWOOD DRIVE BURNSVILLE MN 0007642 ATM ID 6877Q CARD 9458</t>
  </si>
  <si>
    <t>ATM WITHDRAWAL AUTHORIZED ON 08/17</t>
  </si>
  <si>
    <t>1195 COUNTY RD 83 SHAKOPEE MN 0001433 ATM ID 5800E CARD 9458</t>
  </si>
  <si>
    <t>ATM WITHDRAWAL AUTHORIZED ON 08/19</t>
  </si>
  <si>
    <t>2913 W 66TH ST RICHFIELD MN 0000582 ATM ID 5838U CARD 9458</t>
  </si>
  <si>
    <t>ATM WITHDRAWAL AUTHORIZED ON 08/20</t>
  </si>
  <si>
    <t>1201 RIVERWOOD DRIVE BURNSVILLE MN 0000215 ATM ID 6877Q CARD 9458</t>
  </si>
  <si>
    <t>ATM CASH DEPOSIT ON 08/24</t>
  </si>
  <si>
    <t>100 W BURNSVILLE PKWY BURNSVILLE MN 0003247 ATM ID 5800G CARD 9458</t>
  </si>
  <si>
    <t>1201 RIVERWOOD DRIVE BURNSVILLE MN 0001054 ATM ID 6877Q CARD 9458</t>
  </si>
  <si>
    <t>16817 DULUTH AVE SE ST PRIOR LAKE MN 0002371 ATM ID 8521N CARD 9458</t>
  </si>
  <si>
    <t>March Statement - UMSO Receipt</t>
  </si>
  <si>
    <t>DEPOSITED OR CASHED CHECK # 3531</t>
  </si>
  <si>
    <t>March Statement - UMSO Donation</t>
  </si>
  <si>
    <t>DEPOSITED OR CASHED CHECK # 3532</t>
  </si>
  <si>
    <t>April</t>
  </si>
  <si>
    <t>May</t>
  </si>
  <si>
    <t>June</t>
  </si>
  <si>
    <t>aug</t>
  </si>
  <si>
    <t>July Report - No Receipt</t>
  </si>
  <si>
    <t>PIG Donation</t>
  </si>
  <si>
    <t>October 2017 - No Receipt</t>
  </si>
  <si>
    <t>Overpayment to UMSO</t>
  </si>
  <si>
    <t>December Area Income - MISSING</t>
  </si>
  <si>
    <t>UMSO Payment - Missing</t>
  </si>
  <si>
    <t>UMSO Payment - Ledger error??</t>
  </si>
  <si>
    <t>December Are Income Missing</t>
  </si>
  <si>
    <t>Total Area Discrepncies</t>
  </si>
  <si>
    <t>Total in Fees and ATM etc.</t>
  </si>
  <si>
    <t>Total Misapproprited in our best guess</t>
  </si>
  <si>
    <t>Area Bank Account Current Balance</t>
  </si>
  <si>
    <t>Prudent Reserve</t>
  </si>
  <si>
    <t>Beginning Balance:</t>
  </si>
  <si>
    <t>Total Deposits:</t>
  </si>
  <si>
    <t>Total Withdrawals:</t>
  </si>
  <si>
    <t>Ending Balance:</t>
  </si>
  <si>
    <t>Discrepancy amount:</t>
  </si>
  <si>
    <t>Discrepancy bank/ldgr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</si>
</sst>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10">
    <font>
      <sz val="12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2"/>
      <color rgb="FFFF0000"/>
      <name val="Calibri"/>
    </font>
    <font>
      <sz val="12"/>
      <name val="Calibri"/>
    </font>
    <font>
      <b/>
      <sz val="12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FC000"/>
        <bgColor rgb="FFFFC000"/>
      </patternFill>
    </fill>
    <fill>
      <patternFill patternType="solid">
        <fgColor rgb="FFFFE598"/>
        <bgColor rgb="FFFFE59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/>
    <xf numFmtId="44" fontId="1" fillId="0" borderId="0" xfId="0" applyNumberFormat="1" applyFont="1"/>
    <xf numFmtId="44" fontId="0" fillId="0" borderId="0" xfId="0" applyNumberFormat="1" applyFont="1"/>
    <xf numFmtId="16" fontId="1" fillId="0" borderId="0" xfId="0" applyNumberFormat="1" applyFont="1"/>
    <xf numFmtId="0" fontId="0" fillId="0" borderId="0" xfId="0" applyFont="1" applyAlignment="1">
      <alignment horizontal="center"/>
    </xf>
    <xf numFmtId="14" fontId="0" fillId="0" borderId="0" xfId="0" applyNumberFormat="1" applyFont="1"/>
    <xf numFmtId="14" fontId="1" fillId="0" borderId="0" xfId="0" applyNumberFormat="1" applyFont="1"/>
    <xf numFmtId="0" fontId="0" fillId="0" borderId="0" xfId="0" applyFont="1"/>
    <xf numFmtId="19" fontId="1" fillId="0" borderId="0" xfId="0" applyNumberFormat="1" applyFont="1"/>
    <xf numFmtId="16" fontId="0" fillId="0" borderId="0" xfId="0" applyNumberFormat="1" applyFont="1"/>
    <xf numFmtId="44" fontId="0" fillId="0" borderId="0" xfId="0" applyNumberFormat="1" applyFont="1" applyAlignment="1">
      <alignment horizontal="center"/>
    </xf>
    <xf numFmtId="14" fontId="0" fillId="2" borderId="1" xfId="0" applyNumberFormat="1" applyFont="1" applyFill="1" applyBorder="1"/>
    <xf numFmtId="44" fontId="0" fillId="2" borderId="1" xfId="0" applyNumberFormat="1" applyFont="1" applyFill="1" applyBorder="1"/>
    <xf numFmtId="0" fontId="0" fillId="2" borderId="1" xfId="0" applyFont="1" applyFill="1" applyBorder="1"/>
    <xf numFmtId="19" fontId="0" fillId="2" borderId="1" xfId="0" applyNumberFormat="1" applyFont="1" applyFill="1" applyBorder="1"/>
    <xf numFmtId="19" fontId="0" fillId="0" borderId="0" xfId="0" applyNumberFormat="1" applyFont="1"/>
    <xf numFmtId="44" fontId="2" fillId="0" borderId="0" xfId="0" applyNumberFormat="1" applyFont="1"/>
    <xf numFmtId="0" fontId="2" fillId="0" borderId="0" xfId="0" applyFont="1"/>
    <xf numFmtId="0" fontId="1" fillId="0" borderId="0" xfId="0" applyFont="1" applyAlignment="1"/>
    <xf numFmtId="0" fontId="3" fillId="0" borderId="0" xfId="0" applyFont="1"/>
    <xf numFmtId="44" fontId="2" fillId="0" borderId="0" xfId="0" applyNumberFormat="1" applyFont="1" applyAlignment="1"/>
    <xf numFmtId="0" fontId="2" fillId="0" borderId="0" xfId="0" applyFont="1" applyAlignment="1"/>
    <xf numFmtId="0" fontId="0" fillId="3" borderId="1" xfId="0" applyFont="1" applyFill="1" applyBorder="1"/>
    <xf numFmtId="44" fontId="1" fillId="0" borderId="0" xfId="0" applyNumberFormat="1" applyFont="1" applyAlignment="1"/>
    <xf numFmtId="0" fontId="0" fillId="4" borderId="1" xfId="0" applyFont="1" applyFill="1" applyBorder="1"/>
    <xf numFmtId="14" fontId="2" fillId="0" borderId="0" xfId="0" applyNumberFormat="1" applyFont="1"/>
    <xf numFmtId="0" fontId="0" fillId="5" borderId="1" xfId="0" applyFont="1" applyFill="1" applyBorder="1"/>
    <xf numFmtId="44" fontId="3" fillId="0" borderId="0" xfId="0" applyNumberFormat="1" applyFont="1"/>
    <xf numFmtId="14" fontId="0" fillId="5" borderId="1" xfId="0" applyNumberFormat="1" applyFont="1" applyFill="1" applyBorder="1"/>
    <xf numFmtId="44" fontId="0" fillId="5" borderId="1" xfId="0" applyNumberFormat="1" applyFont="1" applyFill="1" applyBorder="1"/>
    <xf numFmtId="0" fontId="4" fillId="6" borderId="1" xfId="0" applyFont="1" applyFill="1" applyBorder="1"/>
    <xf numFmtId="14" fontId="0" fillId="3" borderId="1" xfId="0" applyNumberFormat="1" applyFont="1" applyFill="1" applyBorder="1"/>
    <xf numFmtId="44" fontId="4" fillId="3" borderId="1" xfId="0" applyNumberFormat="1" applyFont="1" applyFill="1" applyBorder="1"/>
    <xf numFmtId="0" fontId="4" fillId="3" borderId="1" xfId="0" applyFont="1" applyFill="1" applyBorder="1"/>
    <xf numFmtId="14" fontId="0" fillId="4" borderId="1" xfId="0" applyNumberFormat="1" applyFont="1" applyFill="1" applyBorder="1"/>
    <xf numFmtId="44" fontId="0" fillId="4" borderId="1" xfId="0" applyNumberFormat="1" applyFont="1" applyFill="1" applyBorder="1"/>
    <xf numFmtId="44" fontId="0" fillId="3" borderId="1" xfId="0" applyNumberFormat="1" applyFont="1" applyFill="1" applyBorder="1"/>
    <xf numFmtId="0" fontId="5" fillId="0" borderId="0" xfId="0" applyFont="1" applyAlignment="1"/>
    <xf numFmtId="44" fontId="5" fillId="0" borderId="0" xfId="0" applyNumberFormat="1" applyFont="1"/>
    <xf numFmtId="44" fontId="6" fillId="0" borderId="0" xfId="0" applyNumberFormat="1" applyFont="1"/>
    <xf numFmtId="0" fontId="6" fillId="0" borderId="0" xfId="0" applyFont="1" applyAlignment="1"/>
    <xf numFmtId="164" fontId="5" fillId="0" borderId="0" xfId="0" applyNumberFormat="1" applyFont="1" applyAlignment="1"/>
    <xf numFmtId="8" fontId="0" fillId="0" borderId="0" xfId="0" applyNumberFormat="1" applyFont="1" applyAlignment="1"/>
    <xf numFmtId="40" fontId="0" fillId="0" borderId="0" xfId="0" applyNumberFormat="1" applyFont="1" applyAlignment="1"/>
    <xf numFmtId="17" fontId="7" fillId="0" borderId="0" xfId="0" applyNumberFormat="1" applyFont="1" applyAlignment="1"/>
    <xf numFmtId="0" fontId="0" fillId="0" borderId="0" xfId="0" applyFont="1" applyAlignment="1">
      <alignment horizontal="right"/>
    </xf>
    <xf numFmtId="17" fontId="7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8" fontId="0" fillId="0" borderId="2" xfId="0" applyNumberFormat="1" applyFont="1" applyBorder="1" applyAlignment="1"/>
    <xf numFmtId="40" fontId="9" fillId="0" borderId="2" xfId="0" applyNumberFormat="1" applyFont="1" applyBorder="1" applyAlignment="1"/>
    <xf numFmtId="40" fontId="0" fillId="0" borderId="2" xfId="0" applyNumberFormat="1" applyFont="1" applyBorder="1" applyAlignment="1"/>
    <xf numFmtId="0" fontId="8" fillId="0" borderId="1" xfId="0" applyFont="1" applyFill="1" applyBorder="1" applyAlignment="1">
      <alignment horizontal="left"/>
    </xf>
  </cellXfs>
  <cellStyles count="1">
    <cellStyle name="Normal" xfId="0" builtinId="0"/>
  </cellStyles>
  <dxfs count="1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ySplit="1" topLeftCell="A182" activePane="bottomLeft" state="frozen"/>
      <selection pane="bottomLeft" activeCell="F198" sqref="F198"/>
    </sheetView>
  </sheetViews>
  <sheetFormatPr defaultColWidth="11.25" defaultRowHeight="15" customHeight="1"/>
  <cols>
    <col min="1" max="1" width="6.5" customWidth="1"/>
    <col min="2" max="2" width="13.5" customWidth="1"/>
    <col min="3" max="3" width="13.75" customWidth="1"/>
    <col min="4" max="4" width="10.75" customWidth="1"/>
    <col min="5" max="5" width="13.375" customWidth="1"/>
    <col min="6" max="6" width="28.5" customWidth="1"/>
    <col min="7" max="7" width="6.375" customWidth="1"/>
    <col min="8" max="8" width="11.375" customWidth="1"/>
    <col min="9" max="9" width="45.625" customWidth="1"/>
    <col min="10" max="10" width="79.75" customWidth="1"/>
    <col min="11" max="20" width="11" customWidth="1"/>
    <col min="21" max="21" width="7.75" customWidth="1"/>
    <col min="22" max="22" width="6.75" customWidth="1"/>
    <col min="23" max="26" width="11" customWidth="1"/>
  </cols>
  <sheetData>
    <row r="1" spans="1:26" ht="15.75" customHeight="1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26" ht="15.75" customHeight="1">
      <c r="C2">
        <v>1921.77</v>
      </c>
      <c r="E2" s="3"/>
      <c r="F2" t="s">
        <v>10</v>
      </c>
    </row>
    <row r="3" spans="1:26" ht="15.75" customHeight="1">
      <c r="A3" s="5"/>
      <c r="B3" s="5">
        <v>1318.36</v>
      </c>
      <c r="C3">
        <v>1921.77</v>
      </c>
      <c r="D3" s="6"/>
      <c r="E3" s="3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5">
        <v>201</v>
      </c>
      <c r="B4" s="11">
        <f t="shared" ref="B4:B6" si="0">SUM(B3)+E4</f>
        <v>918.3599999999999</v>
      </c>
      <c r="C4" s="11">
        <f t="shared" ref="C4:C6" si="1">SUM($C2)+E4</f>
        <v>1521.77</v>
      </c>
      <c r="D4" s="12">
        <v>42856</v>
      </c>
      <c r="E4" s="13">
        <v>-400</v>
      </c>
      <c r="F4" s="14" t="s">
        <v>11</v>
      </c>
      <c r="G4" s="14">
        <v>3533</v>
      </c>
      <c r="H4" s="14" t="s">
        <v>12</v>
      </c>
      <c r="I4" s="14" t="s">
        <v>13</v>
      </c>
      <c r="J4" s="14"/>
      <c r="K4" s="1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>
      <c r="A5" s="5">
        <v>204</v>
      </c>
      <c r="B5" s="11">
        <f t="shared" si="0"/>
        <v>1421.77</v>
      </c>
      <c r="C5" s="11">
        <f t="shared" si="1"/>
        <v>2425.1799999999998</v>
      </c>
      <c r="D5" s="12">
        <v>42835</v>
      </c>
      <c r="E5" s="13">
        <v>503.41</v>
      </c>
      <c r="F5" s="14" t="s">
        <v>14</v>
      </c>
      <c r="G5" s="14"/>
      <c r="H5" s="14" t="s">
        <v>15</v>
      </c>
      <c r="I5" s="14" t="s">
        <v>16</v>
      </c>
      <c r="J5" s="14" t="s">
        <v>17</v>
      </c>
      <c r="K5" s="15">
        <v>0.5229166666666667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>
      <c r="A6" s="5"/>
      <c r="B6" s="11">
        <f t="shared" si="0"/>
        <v>1421.77</v>
      </c>
      <c r="C6" s="11">
        <f t="shared" si="1"/>
        <v>1521.77</v>
      </c>
      <c r="D6" s="6"/>
      <c r="E6" s="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>
      <c r="A7" s="5"/>
      <c r="B7" s="11"/>
      <c r="C7" s="11"/>
      <c r="D7" s="6"/>
      <c r="E7" s="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>
      <c r="A8" s="5"/>
      <c r="B8" s="11"/>
      <c r="C8" s="11"/>
      <c r="D8" s="6"/>
      <c r="E8" s="3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>
      <c r="A9" s="5"/>
      <c r="B9" s="11"/>
      <c r="C9" s="11"/>
      <c r="D9" s="6"/>
      <c r="E9" s="3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>
      <c r="A10" s="5"/>
      <c r="B10" s="11"/>
      <c r="C10" s="11"/>
      <c r="D10" s="6"/>
      <c r="E10" s="3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>
      <c r="A11" s="5"/>
      <c r="B11" s="11"/>
      <c r="C11" s="11"/>
      <c r="D11" s="6"/>
      <c r="E11" s="3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5">
        <v>200</v>
      </c>
      <c r="B12" s="11">
        <f>SUM(B6)+E12</f>
        <v>1114.56</v>
      </c>
      <c r="C12" s="11">
        <f t="shared" ref="C12:C13" si="2">SUM($C5)+E12</f>
        <v>2117.9699999999998</v>
      </c>
      <c r="D12" s="12">
        <v>42870</v>
      </c>
      <c r="E12" s="13">
        <v>-307.20999999999998</v>
      </c>
      <c r="F12" s="14" t="s">
        <v>19</v>
      </c>
      <c r="G12" s="14">
        <v>3534</v>
      </c>
      <c r="H12" s="14" t="s">
        <v>12</v>
      </c>
      <c r="I12" s="14" t="s">
        <v>20</v>
      </c>
      <c r="J12" s="14"/>
      <c r="K12" s="14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5">
        <v>199</v>
      </c>
      <c r="B13" s="11">
        <f t="shared" ref="B13:B211" si="3">SUM(B12)+E13</f>
        <v>1014.56</v>
      </c>
      <c r="C13" s="11">
        <f t="shared" si="2"/>
        <v>1421.77</v>
      </c>
      <c r="D13" s="12">
        <v>42880</v>
      </c>
      <c r="E13" s="13">
        <v>-100</v>
      </c>
      <c r="F13" s="14" t="s">
        <v>24</v>
      </c>
      <c r="G13" s="14">
        <v>3527</v>
      </c>
      <c r="H13" s="14" t="s">
        <v>12</v>
      </c>
      <c r="I13" s="14" t="s">
        <v>25</v>
      </c>
      <c r="J13" s="14"/>
      <c r="K13" s="14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>
      <c r="A14" s="5">
        <v>198</v>
      </c>
      <c r="B14" s="11">
        <f t="shared" si="3"/>
        <v>1752.8899999999999</v>
      </c>
      <c r="C14" s="11">
        <f t="shared" ref="C14:C211" si="4">SUM($C12)+E14</f>
        <v>2856.2999999999997</v>
      </c>
      <c r="D14" s="12">
        <v>42887</v>
      </c>
      <c r="E14" s="13">
        <v>738.33</v>
      </c>
      <c r="F14" s="14"/>
      <c r="G14" s="14"/>
      <c r="H14" s="14" t="s">
        <v>15</v>
      </c>
      <c r="I14" s="14" t="s">
        <v>22</v>
      </c>
      <c r="J14" s="14" t="s">
        <v>17</v>
      </c>
      <c r="K14" s="15">
        <v>0.59046296296296297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6" ht="15.75" customHeight="1">
      <c r="A15" s="5">
        <v>197</v>
      </c>
      <c r="B15" s="11">
        <f t="shared" si="3"/>
        <v>2467.13</v>
      </c>
      <c r="C15" s="11">
        <f t="shared" si="4"/>
        <v>2136.0100000000002</v>
      </c>
      <c r="D15" s="12">
        <v>42894</v>
      </c>
      <c r="E15" s="13">
        <v>714.24</v>
      </c>
      <c r="F15" s="14"/>
      <c r="G15" s="14"/>
      <c r="H15" s="14" t="s">
        <v>15</v>
      </c>
      <c r="I15" s="14" t="s">
        <v>27</v>
      </c>
      <c r="J15" s="14" t="s">
        <v>28</v>
      </c>
      <c r="K15" s="15">
        <v>0.63267361111111109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6" ht="15.75" customHeight="1">
      <c r="A16" s="5">
        <v>196</v>
      </c>
      <c r="B16" s="11">
        <f t="shared" si="3"/>
        <v>1767.13</v>
      </c>
      <c r="C16" s="11">
        <f t="shared" si="4"/>
        <v>2156.2999999999997</v>
      </c>
      <c r="D16" s="12">
        <v>42916</v>
      </c>
      <c r="E16" s="13">
        <v>-700</v>
      </c>
      <c r="F16" s="14" t="s">
        <v>29</v>
      </c>
      <c r="G16" s="14">
        <v>3535</v>
      </c>
      <c r="H16" s="14" t="s">
        <v>12</v>
      </c>
      <c r="I16" s="14" t="s">
        <v>30</v>
      </c>
      <c r="J16" s="14"/>
      <c r="K16" s="14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6" ht="15.75" customHeight="1">
      <c r="A17" s="5">
        <v>195</v>
      </c>
      <c r="B17" s="11">
        <f t="shared" si="3"/>
        <v>1699.44</v>
      </c>
      <c r="C17" s="11">
        <f t="shared" si="4"/>
        <v>2068.3200000000002</v>
      </c>
      <c r="D17" s="12">
        <v>42923</v>
      </c>
      <c r="E17" s="13">
        <v>-67.69</v>
      </c>
      <c r="F17" s="14" t="s">
        <v>32</v>
      </c>
      <c r="G17" s="14">
        <v>3537</v>
      </c>
      <c r="H17" s="14" t="s">
        <v>12</v>
      </c>
      <c r="I17" s="14" t="s">
        <v>33</v>
      </c>
      <c r="J17" s="14"/>
      <c r="K17" s="14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5">
        <v>194</v>
      </c>
      <c r="B18" s="11">
        <f t="shared" si="3"/>
        <v>1649.9</v>
      </c>
      <c r="C18" s="11">
        <f t="shared" si="4"/>
        <v>2106.7599999999998</v>
      </c>
      <c r="D18" s="12">
        <v>42930</v>
      </c>
      <c r="E18" s="13">
        <v>-49.54</v>
      </c>
      <c r="F18" s="14" t="s">
        <v>34</v>
      </c>
      <c r="G18" s="14">
        <v>3536</v>
      </c>
      <c r="H18" s="14" t="s">
        <v>12</v>
      </c>
      <c r="I18" s="14" t="s">
        <v>35</v>
      </c>
      <c r="J18" s="14"/>
      <c r="K18" s="14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6" ht="15.75" customHeight="1">
      <c r="A19" s="5">
        <v>193</v>
      </c>
      <c r="B19" s="11">
        <f t="shared" si="3"/>
        <v>1996.6200000000001</v>
      </c>
      <c r="C19" s="11">
        <f t="shared" si="4"/>
        <v>2415.04</v>
      </c>
      <c r="D19" s="12">
        <v>42942</v>
      </c>
      <c r="E19" s="13">
        <v>346.72</v>
      </c>
      <c r="F19" s="14"/>
      <c r="G19" s="14"/>
      <c r="H19" s="14" t="s">
        <v>15</v>
      </c>
      <c r="I19" s="14" t="s">
        <v>37</v>
      </c>
      <c r="J19" s="14" t="s">
        <v>17</v>
      </c>
      <c r="K19" s="15">
        <v>0.61085648148148153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6" ht="15.75" customHeight="1">
      <c r="A20" s="5">
        <v>192</v>
      </c>
      <c r="B20" s="11">
        <f t="shared" si="3"/>
        <v>2326.62</v>
      </c>
      <c r="C20" s="11">
        <f t="shared" si="4"/>
        <v>2436.7599999999998</v>
      </c>
      <c r="D20" s="12">
        <v>42954</v>
      </c>
      <c r="E20" s="13">
        <v>330</v>
      </c>
      <c r="F20" s="14"/>
      <c r="G20" s="14"/>
      <c r="H20" s="14" t="s">
        <v>40</v>
      </c>
      <c r="I20" s="14" t="s">
        <v>48</v>
      </c>
      <c r="J20" s="14" t="s">
        <v>49</v>
      </c>
      <c r="K20" s="14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6" ht="15.75" customHeight="1">
      <c r="A21" s="5">
        <v>191</v>
      </c>
      <c r="B21" s="11">
        <f t="shared" si="3"/>
        <v>4326.62</v>
      </c>
      <c r="C21" s="11">
        <f t="shared" si="4"/>
        <v>4415.04</v>
      </c>
      <c r="D21" s="12">
        <v>42954</v>
      </c>
      <c r="E21" s="13">
        <v>2000</v>
      </c>
      <c r="F21" s="14" t="s">
        <v>39</v>
      </c>
      <c r="G21" s="14"/>
      <c r="H21" s="14" t="s">
        <v>40</v>
      </c>
      <c r="I21" s="14" t="s">
        <v>41</v>
      </c>
      <c r="J21" s="14" t="s">
        <v>42</v>
      </c>
      <c r="K21" s="14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6" ht="15.75" customHeight="1">
      <c r="A22" s="5">
        <v>190</v>
      </c>
      <c r="B22" s="11">
        <f t="shared" si="3"/>
        <v>4356.62</v>
      </c>
      <c r="C22" s="11">
        <f t="shared" si="4"/>
        <v>2466.7599999999998</v>
      </c>
      <c r="D22" s="12">
        <v>42954</v>
      </c>
      <c r="E22" s="13">
        <v>30</v>
      </c>
      <c r="F22" s="14"/>
      <c r="G22" s="14"/>
      <c r="H22" s="14" t="s">
        <v>40</v>
      </c>
      <c r="I22" s="14" t="s">
        <v>48</v>
      </c>
      <c r="J22" s="14" t="s">
        <v>50</v>
      </c>
      <c r="K22" s="14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6" ht="15.75" customHeight="1">
      <c r="A23" s="5">
        <v>189</v>
      </c>
      <c r="B23" s="11">
        <f t="shared" si="3"/>
        <v>4386.62</v>
      </c>
      <c r="C23" s="11">
        <f t="shared" si="4"/>
        <v>4445.04</v>
      </c>
      <c r="D23" s="12">
        <v>42954</v>
      </c>
      <c r="E23" s="13">
        <v>30</v>
      </c>
      <c r="F23" s="14"/>
      <c r="G23" s="14"/>
      <c r="H23" s="14" t="s">
        <v>40</v>
      </c>
      <c r="I23" s="14" t="s">
        <v>48</v>
      </c>
      <c r="J23" s="14" t="s">
        <v>51</v>
      </c>
      <c r="K23" s="14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6" ht="15.75" customHeight="1">
      <c r="A24" s="5">
        <v>188</v>
      </c>
      <c r="B24" s="11">
        <f t="shared" si="3"/>
        <v>4416.62</v>
      </c>
      <c r="C24" s="11">
        <f t="shared" si="4"/>
        <v>2496.7599999999998</v>
      </c>
      <c r="D24" s="12">
        <v>42954</v>
      </c>
      <c r="E24" s="13">
        <v>30</v>
      </c>
      <c r="F24" s="14"/>
      <c r="G24" s="14"/>
      <c r="H24" s="14" t="s">
        <v>40</v>
      </c>
      <c r="I24" s="14" t="s">
        <v>48</v>
      </c>
      <c r="J24" s="14" t="s">
        <v>52</v>
      </c>
      <c r="K24" s="14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5">
        <v>187</v>
      </c>
      <c r="B25" s="11">
        <f t="shared" si="3"/>
        <v>4445.62</v>
      </c>
      <c r="C25" s="11">
        <f t="shared" si="4"/>
        <v>4474.04</v>
      </c>
      <c r="D25" s="12">
        <v>42954</v>
      </c>
      <c r="E25" s="13">
        <v>29</v>
      </c>
      <c r="F25" s="14"/>
      <c r="G25" s="14"/>
      <c r="H25" s="14" t="s">
        <v>40</v>
      </c>
      <c r="I25" s="14" t="s">
        <v>48</v>
      </c>
      <c r="J25" s="14" t="s">
        <v>53</v>
      </c>
      <c r="K25" s="14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6" ht="15.75" customHeight="1">
      <c r="A26" s="5">
        <v>186</v>
      </c>
      <c r="B26" s="11">
        <f t="shared" si="3"/>
        <v>4475.62</v>
      </c>
      <c r="C26" s="11">
        <f t="shared" si="4"/>
        <v>2526.7599999999998</v>
      </c>
      <c r="D26" s="12">
        <v>42954</v>
      </c>
      <c r="E26" s="13">
        <v>30</v>
      </c>
      <c r="F26" s="14"/>
      <c r="G26" s="14"/>
      <c r="H26" s="14" t="s">
        <v>40</v>
      </c>
      <c r="I26" s="14" t="s">
        <v>48</v>
      </c>
      <c r="J26" s="14" t="s">
        <v>54</v>
      </c>
      <c r="K26" s="14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6" ht="15.75" customHeight="1">
      <c r="A27" s="5">
        <v>185</v>
      </c>
      <c r="B27" s="11">
        <f t="shared" si="3"/>
        <v>4501.62</v>
      </c>
      <c r="C27" s="11">
        <f t="shared" si="4"/>
        <v>4500.04</v>
      </c>
      <c r="D27" s="12">
        <v>42954</v>
      </c>
      <c r="E27" s="13">
        <v>26</v>
      </c>
      <c r="F27" s="14"/>
      <c r="G27" s="14"/>
      <c r="H27" s="14" t="s">
        <v>40</v>
      </c>
      <c r="I27" s="14" t="s">
        <v>48</v>
      </c>
      <c r="J27" s="14" t="s">
        <v>55</v>
      </c>
      <c r="K27" s="14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5">
        <v>184</v>
      </c>
      <c r="B28" s="11">
        <f t="shared" si="3"/>
        <v>4526.62</v>
      </c>
      <c r="C28" s="11">
        <f t="shared" si="4"/>
        <v>2551.7599999999998</v>
      </c>
      <c r="D28" s="12">
        <v>42954</v>
      </c>
      <c r="E28" s="13">
        <v>25</v>
      </c>
      <c r="F28" s="14"/>
      <c r="G28" s="14"/>
      <c r="H28" s="14" t="s">
        <v>40</v>
      </c>
      <c r="I28" s="14" t="s">
        <v>48</v>
      </c>
      <c r="J28" s="14" t="s">
        <v>56</v>
      </c>
      <c r="K28" s="14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6" ht="15.75" customHeight="1">
      <c r="A29" s="5">
        <v>183</v>
      </c>
      <c r="B29" s="11">
        <f t="shared" si="3"/>
        <v>4480.78</v>
      </c>
      <c r="C29" s="11">
        <f t="shared" si="4"/>
        <v>4454.2</v>
      </c>
      <c r="D29" s="12">
        <v>42954</v>
      </c>
      <c r="E29" s="13">
        <v>-45.84</v>
      </c>
      <c r="F29" s="14" t="s">
        <v>43</v>
      </c>
      <c r="G29" s="14">
        <v>3538</v>
      </c>
      <c r="H29" s="14" t="s">
        <v>12</v>
      </c>
      <c r="I29" s="14" t="s">
        <v>44</v>
      </c>
      <c r="J29" s="14"/>
      <c r="K29" s="14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6" ht="15.75" customHeight="1">
      <c r="A30" s="5">
        <v>182</v>
      </c>
      <c r="B30" s="11">
        <f t="shared" si="3"/>
        <v>4180.78</v>
      </c>
      <c r="C30" s="11">
        <f t="shared" si="4"/>
        <v>2251.7599999999998</v>
      </c>
      <c r="D30" s="6">
        <v>42965</v>
      </c>
      <c r="E30" s="3">
        <v>-300</v>
      </c>
      <c r="H30" t="s">
        <v>68</v>
      </c>
      <c r="I30" t="s">
        <v>69</v>
      </c>
      <c r="J30" t="s">
        <v>70</v>
      </c>
    </row>
    <row r="31" spans="1:26" ht="15.75" customHeight="1">
      <c r="A31" s="5">
        <v>181</v>
      </c>
      <c r="B31" s="11">
        <f t="shared" si="3"/>
        <v>4153.79</v>
      </c>
      <c r="C31" s="11">
        <f t="shared" si="4"/>
        <v>4427.21</v>
      </c>
      <c r="D31" s="6">
        <v>42968</v>
      </c>
      <c r="E31" s="3">
        <v>-26.99</v>
      </c>
      <c r="H31" t="s">
        <v>72</v>
      </c>
      <c r="I31" t="s">
        <v>73</v>
      </c>
      <c r="J31" t="s">
        <v>74</v>
      </c>
    </row>
    <row r="32" spans="1:26" ht="15.75" customHeight="1">
      <c r="A32" s="5">
        <v>180</v>
      </c>
      <c r="B32" s="11">
        <f t="shared" si="3"/>
        <v>3950.54</v>
      </c>
      <c r="C32" s="11">
        <f t="shared" si="4"/>
        <v>2048.5099999999998</v>
      </c>
      <c r="D32" s="6">
        <v>42968</v>
      </c>
      <c r="E32" s="3">
        <v>-203.25</v>
      </c>
      <c r="H32" t="s">
        <v>68</v>
      </c>
      <c r="I32" t="s">
        <v>75</v>
      </c>
      <c r="J32" t="s">
        <v>77</v>
      </c>
    </row>
    <row r="33" spans="1:26" ht="15.75" customHeight="1">
      <c r="A33" s="5">
        <v>179</v>
      </c>
      <c r="B33" s="11">
        <f t="shared" si="3"/>
        <v>3948.04</v>
      </c>
      <c r="C33" s="11">
        <f t="shared" si="4"/>
        <v>4424.71</v>
      </c>
      <c r="D33" s="6">
        <v>42968</v>
      </c>
      <c r="E33" s="3">
        <v>-2.5</v>
      </c>
      <c r="H33" t="s">
        <v>78</v>
      </c>
      <c r="I33" t="s">
        <v>79</v>
      </c>
    </row>
    <row r="34" spans="1:26" ht="15.75" customHeight="1">
      <c r="A34" s="5">
        <v>178</v>
      </c>
      <c r="B34" s="11">
        <f t="shared" si="3"/>
        <v>3748.04</v>
      </c>
      <c r="C34" s="11">
        <f t="shared" si="4"/>
        <v>1848.5099999999998</v>
      </c>
      <c r="D34" s="6">
        <v>42969</v>
      </c>
      <c r="E34" s="3">
        <v>-200</v>
      </c>
      <c r="H34" t="s">
        <v>68</v>
      </c>
      <c r="I34" t="s">
        <v>81</v>
      </c>
      <c r="J34" t="s">
        <v>82</v>
      </c>
      <c r="W34" s="8"/>
      <c r="X34" s="8"/>
      <c r="Y34" s="8"/>
      <c r="Z34" s="8"/>
    </row>
    <row r="35" spans="1:26" ht="15.75" customHeight="1">
      <c r="A35" s="5">
        <v>177</v>
      </c>
      <c r="B35" s="11">
        <f t="shared" si="3"/>
        <v>3645.04</v>
      </c>
      <c r="C35" s="11">
        <f t="shared" si="4"/>
        <v>4321.71</v>
      </c>
      <c r="D35" s="6">
        <v>42970</v>
      </c>
      <c r="E35" s="3">
        <v>-103</v>
      </c>
      <c r="H35" t="s">
        <v>68</v>
      </c>
      <c r="I35" t="s">
        <v>84</v>
      </c>
      <c r="J35" t="s">
        <v>86</v>
      </c>
      <c r="W35" s="8"/>
      <c r="X35" s="8"/>
      <c r="Y35" s="8"/>
      <c r="Z35" s="8"/>
    </row>
    <row r="36" spans="1:26" ht="15.75" customHeight="1">
      <c r="A36" s="5">
        <v>176</v>
      </c>
      <c r="B36" s="11">
        <f t="shared" si="3"/>
        <v>3642.54</v>
      </c>
      <c r="C36" s="11">
        <f t="shared" si="4"/>
        <v>1846.0099999999998</v>
      </c>
      <c r="D36" s="6">
        <v>42970</v>
      </c>
      <c r="E36" s="3">
        <v>-2.5</v>
      </c>
      <c r="H36" t="s">
        <v>78</v>
      </c>
      <c r="I36" t="s">
        <v>79</v>
      </c>
    </row>
    <row r="37" spans="1:26" ht="15.75" customHeight="1">
      <c r="A37" s="5">
        <v>175</v>
      </c>
      <c r="B37" s="11">
        <f t="shared" si="3"/>
        <v>2512.4300000000003</v>
      </c>
      <c r="C37" s="11">
        <f t="shared" si="4"/>
        <v>3191.6000000000004</v>
      </c>
      <c r="D37" s="12">
        <v>42970</v>
      </c>
      <c r="E37" s="13">
        <v>-1130.1099999999999</v>
      </c>
      <c r="F37" s="14" t="s">
        <v>45</v>
      </c>
      <c r="G37" s="14">
        <v>3539</v>
      </c>
      <c r="H37" s="14" t="s">
        <v>12</v>
      </c>
      <c r="I37" s="14" t="s">
        <v>46</v>
      </c>
      <c r="J37" s="14"/>
      <c r="K37" s="1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6" ht="15.75" customHeight="1">
      <c r="A38" s="5">
        <v>174</v>
      </c>
      <c r="B38" s="11">
        <f t="shared" si="3"/>
        <v>3162.4300000000003</v>
      </c>
      <c r="C38" s="11">
        <f t="shared" si="4"/>
        <v>2496.0099999999998</v>
      </c>
      <c r="D38" s="6">
        <v>42975</v>
      </c>
      <c r="E38" s="3">
        <v>650</v>
      </c>
      <c r="H38" t="s">
        <v>40</v>
      </c>
      <c r="I38" t="s">
        <v>92</v>
      </c>
      <c r="J38" t="s">
        <v>93</v>
      </c>
    </row>
    <row r="39" spans="1:26" ht="15.75" customHeight="1">
      <c r="A39" s="5">
        <v>173</v>
      </c>
      <c r="B39" s="11">
        <f t="shared" si="3"/>
        <v>3092.4300000000003</v>
      </c>
      <c r="C39" s="11">
        <f t="shared" si="4"/>
        <v>3121.6000000000004</v>
      </c>
      <c r="D39" s="6">
        <v>42975</v>
      </c>
      <c r="E39" s="3">
        <v>-70</v>
      </c>
      <c r="H39" t="s">
        <v>68</v>
      </c>
      <c r="I39" t="s">
        <v>95</v>
      </c>
      <c r="J39" t="s">
        <v>96</v>
      </c>
      <c r="W39" s="8"/>
      <c r="X39" s="8"/>
      <c r="Y39" s="8"/>
      <c r="Z39" s="8"/>
    </row>
    <row r="40" spans="1:26" ht="15.75" customHeight="1">
      <c r="A40" s="5">
        <v>172</v>
      </c>
      <c r="B40" s="11">
        <f t="shared" si="3"/>
        <v>3072.4300000000003</v>
      </c>
      <c r="C40" s="11">
        <f t="shared" si="4"/>
        <v>2476.0099999999998</v>
      </c>
      <c r="D40" s="6">
        <v>42975</v>
      </c>
      <c r="E40" s="3">
        <v>-20</v>
      </c>
      <c r="H40" t="s">
        <v>68</v>
      </c>
      <c r="I40" t="s">
        <v>95</v>
      </c>
      <c r="J40" t="s">
        <v>97</v>
      </c>
      <c r="W40" s="8"/>
      <c r="X40" s="8"/>
      <c r="Y40" s="8"/>
      <c r="Z40" s="8"/>
    </row>
    <row r="41" spans="1:26" ht="15.75" customHeight="1">
      <c r="A41" s="5">
        <v>171</v>
      </c>
      <c r="B41" s="11">
        <f t="shared" si="3"/>
        <v>2772.4300000000003</v>
      </c>
      <c r="C41" s="11">
        <f t="shared" si="4"/>
        <v>2821.6000000000004</v>
      </c>
      <c r="D41" s="6">
        <v>42979</v>
      </c>
      <c r="E41" s="3">
        <v>-300</v>
      </c>
      <c r="H41" t="s">
        <v>68</v>
      </c>
      <c r="I41" t="s">
        <v>99</v>
      </c>
      <c r="J41" t="s">
        <v>100</v>
      </c>
    </row>
    <row r="42" spans="1:26" ht="15.75" customHeight="1">
      <c r="A42" s="5">
        <v>170</v>
      </c>
      <c r="B42" s="11">
        <f t="shared" si="3"/>
        <v>2810.4300000000003</v>
      </c>
      <c r="C42" s="11">
        <f t="shared" si="4"/>
        <v>2514.0099999999998</v>
      </c>
      <c r="D42" s="12">
        <v>42986</v>
      </c>
      <c r="E42" s="13">
        <v>38</v>
      </c>
      <c r="F42" s="14"/>
      <c r="G42" s="14"/>
      <c r="H42" s="14" t="s">
        <v>40</v>
      </c>
      <c r="I42" s="14" t="s">
        <v>60</v>
      </c>
      <c r="J42" s="14" t="s">
        <v>61</v>
      </c>
      <c r="K42" s="14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5">
        <v>169</v>
      </c>
      <c r="B43" s="11">
        <f t="shared" si="3"/>
        <v>2860.4300000000003</v>
      </c>
      <c r="C43" s="11">
        <f t="shared" si="4"/>
        <v>2871.6000000000004</v>
      </c>
      <c r="D43" s="12">
        <v>42986</v>
      </c>
      <c r="E43" s="13">
        <v>50</v>
      </c>
      <c r="F43" s="14"/>
      <c r="G43" s="14"/>
      <c r="H43" s="14" t="s">
        <v>40</v>
      </c>
      <c r="I43" s="14" t="s">
        <v>60</v>
      </c>
      <c r="J43" s="14" t="s">
        <v>62</v>
      </c>
      <c r="K43" s="14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5">
        <v>168</v>
      </c>
      <c r="B44" s="11">
        <f t="shared" si="3"/>
        <v>2925.4300000000003</v>
      </c>
      <c r="C44" s="11">
        <f t="shared" si="4"/>
        <v>2579.0099999999998</v>
      </c>
      <c r="D44" s="12">
        <v>42986</v>
      </c>
      <c r="E44" s="13">
        <v>65</v>
      </c>
      <c r="F44" s="14"/>
      <c r="G44" s="14"/>
      <c r="H44" s="14" t="s">
        <v>40</v>
      </c>
      <c r="I44" s="14" t="s">
        <v>60</v>
      </c>
      <c r="J44" s="14" t="s">
        <v>63</v>
      </c>
      <c r="K44" s="14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6" ht="15.75" customHeight="1">
      <c r="A45" s="5">
        <v>167</v>
      </c>
      <c r="B45" s="11">
        <f t="shared" si="3"/>
        <v>3060.4300000000003</v>
      </c>
      <c r="C45" s="11">
        <f t="shared" si="4"/>
        <v>3006.6000000000004</v>
      </c>
      <c r="D45" s="12">
        <v>42986</v>
      </c>
      <c r="E45" s="13">
        <v>135</v>
      </c>
      <c r="F45" s="14"/>
      <c r="G45" s="14"/>
      <c r="H45" s="14" t="s">
        <v>40</v>
      </c>
      <c r="I45" s="14" t="s">
        <v>60</v>
      </c>
      <c r="J45" s="14" t="s">
        <v>64</v>
      </c>
      <c r="K45" s="14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6" ht="15.75" customHeight="1">
      <c r="A46" s="5">
        <v>166</v>
      </c>
      <c r="B46" s="11">
        <f t="shared" si="3"/>
        <v>3184.4300000000003</v>
      </c>
      <c r="C46" s="11">
        <f t="shared" si="4"/>
        <v>2703.0099999999998</v>
      </c>
      <c r="D46" s="12">
        <v>42986</v>
      </c>
      <c r="E46" s="13">
        <v>124</v>
      </c>
      <c r="F46" s="14"/>
      <c r="G46" s="14"/>
      <c r="H46" s="14" t="s">
        <v>40</v>
      </c>
      <c r="I46" s="14" t="s">
        <v>60</v>
      </c>
      <c r="J46" s="14" t="s">
        <v>65</v>
      </c>
      <c r="K46" s="14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6" ht="15.75" customHeight="1">
      <c r="A47" s="5">
        <v>165</v>
      </c>
      <c r="B47" s="11">
        <f t="shared" si="3"/>
        <v>3309.4300000000003</v>
      </c>
      <c r="C47" s="11">
        <f t="shared" si="4"/>
        <v>3131.6000000000004</v>
      </c>
      <c r="D47" s="12">
        <v>42986</v>
      </c>
      <c r="E47" s="13">
        <v>125</v>
      </c>
      <c r="F47" s="14"/>
      <c r="G47" s="14"/>
      <c r="H47" s="14" t="s">
        <v>40</v>
      </c>
      <c r="I47" s="14" t="s">
        <v>60</v>
      </c>
      <c r="J47" s="14" t="s">
        <v>66</v>
      </c>
      <c r="K47" s="14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6" ht="15.75" customHeight="1">
      <c r="A48" s="5">
        <v>164</v>
      </c>
      <c r="B48" s="11">
        <f t="shared" si="3"/>
        <v>3434.4300000000003</v>
      </c>
      <c r="C48" s="11">
        <f t="shared" si="4"/>
        <v>2828.0099999999998</v>
      </c>
      <c r="D48" s="12">
        <v>42986</v>
      </c>
      <c r="E48" s="13">
        <v>125</v>
      </c>
      <c r="F48" s="14"/>
      <c r="G48" s="14"/>
      <c r="H48" s="14" t="s">
        <v>40</v>
      </c>
      <c r="I48" s="14" t="s">
        <v>60</v>
      </c>
      <c r="J48" s="14" t="s">
        <v>67</v>
      </c>
      <c r="K48" s="14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6" ht="15.75" customHeight="1">
      <c r="A49" s="5">
        <v>163</v>
      </c>
      <c r="B49" s="11">
        <f t="shared" si="3"/>
        <v>3480.4300000000003</v>
      </c>
      <c r="C49" s="11">
        <f t="shared" si="4"/>
        <v>3177.6000000000004</v>
      </c>
      <c r="D49" s="12">
        <v>42986</v>
      </c>
      <c r="E49" s="13">
        <v>46</v>
      </c>
      <c r="F49" s="14"/>
      <c r="G49" s="14"/>
      <c r="H49" s="14" t="s">
        <v>40</v>
      </c>
      <c r="I49" s="14" t="s">
        <v>60</v>
      </c>
      <c r="J49" s="14" t="s">
        <v>71</v>
      </c>
      <c r="K49" s="14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6" ht="15.75" customHeight="1">
      <c r="A50" s="5">
        <v>162</v>
      </c>
      <c r="B50" s="11">
        <f t="shared" si="3"/>
        <v>3530.4300000000003</v>
      </c>
      <c r="C50" s="11">
        <f t="shared" si="4"/>
        <v>2878.0099999999998</v>
      </c>
      <c r="D50" s="12">
        <v>42986</v>
      </c>
      <c r="E50" s="13">
        <v>50</v>
      </c>
      <c r="F50" s="14" t="s">
        <v>106</v>
      </c>
      <c r="G50" s="14"/>
      <c r="H50" s="14" t="s">
        <v>40</v>
      </c>
      <c r="I50" s="14" t="s">
        <v>60</v>
      </c>
      <c r="J50" s="14" t="s">
        <v>76</v>
      </c>
      <c r="K50" s="14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6" ht="15.75" customHeight="1">
      <c r="A51" s="5">
        <v>161</v>
      </c>
      <c r="B51" s="11">
        <f t="shared" si="3"/>
        <v>3675.4300000000003</v>
      </c>
      <c r="C51" s="11">
        <f t="shared" si="4"/>
        <v>3322.6000000000004</v>
      </c>
      <c r="D51" s="12">
        <v>42986</v>
      </c>
      <c r="E51" s="13">
        <v>145</v>
      </c>
      <c r="F51" s="14"/>
      <c r="G51" s="14"/>
      <c r="H51" s="14" t="s">
        <v>40</v>
      </c>
      <c r="I51" s="14" t="s">
        <v>60</v>
      </c>
      <c r="J51" s="14" t="s">
        <v>80</v>
      </c>
      <c r="K51" s="14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6" ht="15.75" customHeight="1">
      <c r="A52" s="5">
        <v>160</v>
      </c>
      <c r="B52" s="11">
        <f t="shared" si="3"/>
        <v>3547.3700000000003</v>
      </c>
      <c r="C52" s="11">
        <f t="shared" si="4"/>
        <v>2749.95</v>
      </c>
      <c r="D52" s="12">
        <v>42989</v>
      </c>
      <c r="E52" s="13">
        <v>-128.06</v>
      </c>
      <c r="F52" s="14" t="s">
        <v>107</v>
      </c>
      <c r="G52" s="14"/>
      <c r="H52" s="14" t="s">
        <v>72</v>
      </c>
      <c r="I52" s="14" t="s">
        <v>85</v>
      </c>
      <c r="J52" s="14" t="s">
        <v>87</v>
      </c>
      <c r="K52" s="14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6" ht="15.75" customHeight="1">
      <c r="A53" s="5">
        <v>159</v>
      </c>
      <c r="B53" s="11">
        <f t="shared" si="3"/>
        <v>3154.13</v>
      </c>
      <c r="C53" s="11">
        <f t="shared" si="4"/>
        <v>2929.3600000000006</v>
      </c>
      <c r="D53" s="12">
        <v>42989</v>
      </c>
      <c r="E53" s="13">
        <v>-393.24</v>
      </c>
      <c r="F53" s="14" t="s">
        <v>111</v>
      </c>
      <c r="G53" s="14"/>
      <c r="H53" s="14" t="s">
        <v>72</v>
      </c>
      <c r="I53" s="14" t="s">
        <v>85</v>
      </c>
      <c r="J53" s="14" t="s">
        <v>89</v>
      </c>
      <c r="K53" s="14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6" ht="15.75" customHeight="1">
      <c r="A54" s="5">
        <v>158</v>
      </c>
      <c r="B54" s="11">
        <f t="shared" si="3"/>
        <v>2854.13</v>
      </c>
      <c r="C54" s="11">
        <f t="shared" si="4"/>
        <v>2449.9499999999998</v>
      </c>
      <c r="D54" s="6">
        <v>42989</v>
      </c>
      <c r="E54" s="3">
        <v>-300</v>
      </c>
      <c r="H54" t="s">
        <v>68</v>
      </c>
      <c r="I54" t="s">
        <v>115</v>
      </c>
      <c r="J54" t="s">
        <v>116</v>
      </c>
    </row>
    <row r="55" spans="1:26" ht="15.75" customHeight="1">
      <c r="A55" s="5">
        <v>157</v>
      </c>
      <c r="B55" s="11">
        <f t="shared" si="3"/>
        <v>2554.13</v>
      </c>
      <c r="C55" s="11">
        <f t="shared" si="4"/>
        <v>2629.3600000000006</v>
      </c>
      <c r="D55" s="6">
        <v>42990</v>
      </c>
      <c r="E55" s="3">
        <v>-300</v>
      </c>
      <c r="H55" t="s">
        <v>68</v>
      </c>
      <c r="I55" t="s">
        <v>118</v>
      </c>
      <c r="J55" t="s">
        <v>119</v>
      </c>
    </row>
    <row r="56" spans="1:26" ht="15.75" customHeight="1">
      <c r="A56" s="5">
        <v>156</v>
      </c>
      <c r="B56" s="11">
        <f t="shared" si="3"/>
        <v>2254.13</v>
      </c>
      <c r="C56" s="11">
        <f t="shared" si="4"/>
        <v>2149.9499999999998</v>
      </c>
      <c r="D56" s="6">
        <v>42991</v>
      </c>
      <c r="E56" s="3">
        <v>-300</v>
      </c>
      <c r="H56" t="s">
        <v>68</v>
      </c>
      <c r="I56" t="s">
        <v>122</v>
      </c>
      <c r="J56" t="s">
        <v>123</v>
      </c>
    </row>
    <row r="57" spans="1:26" ht="15.75" customHeight="1">
      <c r="A57" s="5">
        <v>155</v>
      </c>
      <c r="B57" s="11">
        <f t="shared" si="3"/>
        <v>1954.13</v>
      </c>
      <c r="C57" s="11">
        <f t="shared" si="4"/>
        <v>2329.3600000000006</v>
      </c>
      <c r="D57" s="6">
        <v>42997</v>
      </c>
      <c r="E57" s="3">
        <v>-300</v>
      </c>
      <c r="H57" t="s">
        <v>68</v>
      </c>
      <c r="I57" t="s">
        <v>126</v>
      </c>
      <c r="J57" t="s">
        <v>127</v>
      </c>
    </row>
    <row r="58" spans="1:26" ht="15.75" customHeight="1">
      <c r="A58" s="5">
        <v>154</v>
      </c>
      <c r="B58" s="11">
        <f t="shared" si="3"/>
        <v>1694.13</v>
      </c>
      <c r="C58" s="11">
        <f t="shared" si="4"/>
        <v>1889.9499999999998</v>
      </c>
      <c r="D58" s="6">
        <v>43003</v>
      </c>
      <c r="E58" s="3">
        <v>-260</v>
      </c>
      <c r="H58" t="s">
        <v>68</v>
      </c>
      <c r="I58" t="s">
        <v>128</v>
      </c>
      <c r="J58" t="s">
        <v>129</v>
      </c>
    </row>
    <row r="59" spans="1:26" ht="15.75" customHeight="1">
      <c r="A59" s="5">
        <v>153</v>
      </c>
      <c r="B59" s="11">
        <f t="shared" si="3"/>
        <v>1644.13</v>
      </c>
      <c r="C59" s="11">
        <f t="shared" si="4"/>
        <v>2279.3600000000006</v>
      </c>
      <c r="D59" s="6">
        <v>43024</v>
      </c>
      <c r="E59" s="3">
        <v>-50</v>
      </c>
      <c r="H59" t="s">
        <v>68</v>
      </c>
      <c r="I59" t="s">
        <v>132</v>
      </c>
      <c r="J59" t="s">
        <v>133</v>
      </c>
    </row>
    <row r="60" spans="1:26" ht="15.75" customHeight="1">
      <c r="A60" s="5">
        <v>152</v>
      </c>
      <c r="B60" s="11">
        <f t="shared" si="3"/>
        <v>939.13000000000011</v>
      </c>
      <c r="C60" s="11">
        <f t="shared" si="4"/>
        <v>1184.9499999999998</v>
      </c>
      <c r="D60" s="12">
        <v>43031</v>
      </c>
      <c r="E60" s="13">
        <v>-705</v>
      </c>
      <c r="F60" s="14" t="s">
        <v>90</v>
      </c>
      <c r="G60" s="14">
        <v>3541</v>
      </c>
      <c r="H60" s="14" t="s">
        <v>12</v>
      </c>
      <c r="I60" s="14" t="s">
        <v>91</v>
      </c>
      <c r="J60" s="14"/>
      <c r="K60" s="14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6" ht="15.75" customHeight="1">
      <c r="A61" s="5">
        <v>151</v>
      </c>
      <c r="B61" s="11">
        <f t="shared" si="3"/>
        <v>376.29000000000008</v>
      </c>
      <c r="C61" s="11">
        <f t="shared" si="4"/>
        <v>1716.5200000000004</v>
      </c>
      <c r="D61" s="12">
        <v>43039</v>
      </c>
      <c r="E61" s="13">
        <v>-562.84</v>
      </c>
      <c r="F61" s="14" t="s">
        <v>111</v>
      </c>
      <c r="G61" s="14"/>
      <c r="H61" s="14" t="s">
        <v>72</v>
      </c>
      <c r="I61" s="14" t="s">
        <v>109</v>
      </c>
      <c r="J61" s="14" t="s">
        <v>110</v>
      </c>
      <c r="K61" s="14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5">
        <v>150</v>
      </c>
      <c r="B62" s="11">
        <f t="shared" si="3"/>
        <v>276.29000000000008</v>
      </c>
      <c r="C62" s="11">
        <f t="shared" si="4"/>
        <v>1084.9499999999998</v>
      </c>
      <c r="D62" s="6">
        <v>43039</v>
      </c>
      <c r="E62" s="3">
        <v>-100</v>
      </c>
      <c r="H62" t="s">
        <v>68</v>
      </c>
      <c r="I62" t="s">
        <v>135</v>
      </c>
      <c r="J62" t="s">
        <v>136</v>
      </c>
    </row>
    <row r="63" spans="1:26" ht="15.75" customHeight="1">
      <c r="A63" s="5">
        <v>149</v>
      </c>
      <c r="B63" s="11">
        <f t="shared" si="3"/>
        <v>164.29000000000008</v>
      </c>
      <c r="C63" s="11">
        <f t="shared" si="4"/>
        <v>1604.5200000000004</v>
      </c>
      <c r="D63" s="12">
        <v>43040</v>
      </c>
      <c r="E63" s="13">
        <v>-112</v>
      </c>
      <c r="F63" s="14"/>
      <c r="G63" s="14"/>
      <c r="H63" s="14" t="s">
        <v>72</v>
      </c>
      <c r="I63" s="14" t="s">
        <v>113</v>
      </c>
      <c r="J63" s="14" t="s">
        <v>114</v>
      </c>
      <c r="K63" s="14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6" ht="15.75" customHeight="1">
      <c r="A64" s="5">
        <v>148</v>
      </c>
      <c r="B64" s="11">
        <f t="shared" si="3"/>
        <v>572.29000000000008</v>
      </c>
      <c r="C64" s="11">
        <f t="shared" si="4"/>
        <v>1492.9499999999998</v>
      </c>
      <c r="D64" s="12">
        <v>43042</v>
      </c>
      <c r="E64" s="13">
        <v>408</v>
      </c>
      <c r="F64" s="14" t="s">
        <v>124</v>
      </c>
      <c r="G64" s="14"/>
      <c r="H64" s="14" t="s">
        <v>15</v>
      </c>
      <c r="I64" s="14" t="s">
        <v>125</v>
      </c>
      <c r="J64" s="14" t="s">
        <v>28</v>
      </c>
      <c r="K64" s="15">
        <v>0.64234953703703701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6" ht="15.75" customHeight="1">
      <c r="A65" s="5">
        <v>147</v>
      </c>
      <c r="B65" s="11">
        <f t="shared" si="3"/>
        <v>484.44000000000005</v>
      </c>
      <c r="C65" s="11">
        <f t="shared" si="4"/>
        <v>1516.6700000000005</v>
      </c>
      <c r="D65" s="12">
        <v>43045</v>
      </c>
      <c r="E65" s="13">
        <v>-87.85</v>
      </c>
      <c r="F65" s="14" t="s">
        <v>117</v>
      </c>
      <c r="G65" s="14"/>
      <c r="H65" s="14" t="s">
        <v>72</v>
      </c>
      <c r="I65" s="14" t="s">
        <v>120</v>
      </c>
      <c r="J65" s="14" t="s">
        <v>121</v>
      </c>
      <c r="K65" s="14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6" ht="15.75" customHeight="1">
      <c r="A66" s="5">
        <v>146</v>
      </c>
      <c r="B66" s="11">
        <f t="shared" si="3"/>
        <v>1084.44</v>
      </c>
      <c r="C66" s="11">
        <f t="shared" si="4"/>
        <v>2092.9499999999998</v>
      </c>
      <c r="D66" s="6">
        <v>43059</v>
      </c>
      <c r="E66" s="3">
        <v>600</v>
      </c>
      <c r="H66" t="s">
        <v>40</v>
      </c>
      <c r="I66" t="s">
        <v>139</v>
      </c>
      <c r="J66" t="s">
        <v>140</v>
      </c>
    </row>
    <row r="67" spans="1:26" ht="15.75" customHeight="1">
      <c r="A67" s="5">
        <v>145</v>
      </c>
      <c r="B67" s="11">
        <f t="shared" si="3"/>
        <v>1001.44</v>
      </c>
      <c r="C67" s="11">
        <f t="shared" si="4"/>
        <v>1433.6700000000005</v>
      </c>
      <c r="D67" s="6">
        <v>43063</v>
      </c>
      <c r="E67" s="3">
        <v>-83</v>
      </c>
      <c r="H67" t="s">
        <v>68</v>
      </c>
      <c r="I67" t="s">
        <v>141</v>
      </c>
      <c r="J67" t="s">
        <v>142</v>
      </c>
    </row>
    <row r="68" spans="1:26" ht="15.75" customHeight="1">
      <c r="A68" s="5">
        <v>144</v>
      </c>
      <c r="B68" s="11">
        <f t="shared" si="3"/>
        <v>998.94</v>
      </c>
      <c r="C68" s="11">
        <f t="shared" si="4"/>
        <v>2090.4499999999998</v>
      </c>
      <c r="D68" s="6">
        <v>43063</v>
      </c>
      <c r="E68" s="3">
        <v>-2.5</v>
      </c>
      <c r="H68" t="s">
        <v>78</v>
      </c>
      <c r="I68" t="s">
        <v>79</v>
      </c>
      <c r="W68" s="23"/>
      <c r="X68" s="23"/>
      <c r="Y68" s="23"/>
      <c r="Z68" s="23"/>
    </row>
    <row r="69" spans="1:26" ht="15.75" customHeight="1">
      <c r="A69" s="5">
        <v>143</v>
      </c>
      <c r="B69" s="11">
        <f t="shared" si="3"/>
        <v>915.94</v>
      </c>
      <c r="C69" s="11">
        <f t="shared" si="4"/>
        <v>1350.6700000000005</v>
      </c>
      <c r="D69" s="6">
        <v>43063</v>
      </c>
      <c r="E69" s="3">
        <v>-83</v>
      </c>
      <c r="H69" t="s">
        <v>68</v>
      </c>
      <c r="I69" t="s">
        <v>141</v>
      </c>
      <c r="J69" t="s">
        <v>150</v>
      </c>
      <c r="W69" s="23"/>
      <c r="X69" s="23"/>
      <c r="Y69" s="23"/>
      <c r="Z69" s="23"/>
    </row>
    <row r="70" spans="1:26" ht="15.75" customHeight="1">
      <c r="A70" s="5">
        <v>142</v>
      </c>
      <c r="B70" s="11">
        <f t="shared" si="3"/>
        <v>913.44</v>
      </c>
      <c r="C70" s="11">
        <f t="shared" si="4"/>
        <v>2087.9499999999998</v>
      </c>
      <c r="D70" s="6">
        <v>43063</v>
      </c>
      <c r="E70" s="3">
        <v>-2.5</v>
      </c>
      <c r="H70" t="s">
        <v>78</v>
      </c>
      <c r="I70" t="s">
        <v>79</v>
      </c>
    </row>
    <row r="71" spans="1:26" ht="15.75" customHeight="1">
      <c r="A71" s="5">
        <v>141</v>
      </c>
      <c r="B71" s="11">
        <f t="shared" si="3"/>
        <v>830.44</v>
      </c>
      <c r="C71" s="11">
        <f t="shared" si="4"/>
        <v>1267.6700000000005</v>
      </c>
      <c r="D71" s="6">
        <v>43063</v>
      </c>
      <c r="E71" s="3">
        <v>-83</v>
      </c>
      <c r="H71" t="s">
        <v>68</v>
      </c>
      <c r="I71" t="s">
        <v>153</v>
      </c>
      <c r="J71" t="s">
        <v>154</v>
      </c>
    </row>
    <row r="72" spans="1:26" ht="15.75" customHeight="1">
      <c r="A72" s="5">
        <v>140</v>
      </c>
      <c r="B72" s="11">
        <f t="shared" si="3"/>
        <v>827.94</v>
      </c>
      <c r="C72" s="11">
        <f t="shared" si="4"/>
        <v>2085.4499999999998</v>
      </c>
      <c r="D72" s="6">
        <v>43063</v>
      </c>
      <c r="E72" s="3">
        <v>-2.5</v>
      </c>
      <c r="H72" t="s">
        <v>78</v>
      </c>
      <c r="I72" t="s">
        <v>79</v>
      </c>
      <c r="W72" s="8"/>
      <c r="X72" s="8"/>
      <c r="Y72" s="8"/>
      <c r="Z72" s="8"/>
    </row>
    <row r="73" spans="1:26" ht="15.75" customHeight="1">
      <c r="A73" s="5">
        <v>139</v>
      </c>
      <c r="B73" s="11">
        <f t="shared" si="3"/>
        <v>784.94</v>
      </c>
      <c r="C73" s="11">
        <f t="shared" si="4"/>
        <v>1224.6700000000005</v>
      </c>
      <c r="D73" s="6">
        <v>43063</v>
      </c>
      <c r="E73" s="3">
        <v>-43</v>
      </c>
      <c r="H73" t="s">
        <v>68</v>
      </c>
      <c r="I73" t="s">
        <v>153</v>
      </c>
      <c r="J73" t="s">
        <v>156</v>
      </c>
      <c r="W73" s="8"/>
      <c r="X73" s="8"/>
      <c r="Y73" s="8"/>
      <c r="Z73" s="8"/>
    </row>
    <row r="74" spans="1:26" ht="15.75" customHeight="1">
      <c r="A74" s="5">
        <v>138</v>
      </c>
      <c r="B74" s="11">
        <f t="shared" si="3"/>
        <v>782.44</v>
      </c>
      <c r="C74" s="11">
        <f t="shared" si="4"/>
        <v>2082.9499999999998</v>
      </c>
      <c r="D74" s="6">
        <v>43063</v>
      </c>
      <c r="E74" s="3">
        <v>-2.5</v>
      </c>
      <c r="H74" t="s">
        <v>78</v>
      </c>
      <c r="I74" t="s">
        <v>79</v>
      </c>
    </row>
    <row r="75" spans="1:26" ht="15.75" customHeight="1">
      <c r="A75" s="5">
        <v>137</v>
      </c>
      <c r="B75" s="11">
        <f t="shared" si="3"/>
        <v>739.44</v>
      </c>
      <c r="C75" s="11">
        <f t="shared" si="4"/>
        <v>1181.6700000000005</v>
      </c>
      <c r="D75" s="6">
        <v>43063</v>
      </c>
      <c r="E75" s="3">
        <v>-43</v>
      </c>
      <c r="H75" t="s">
        <v>68</v>
      </c>
      <c r="I75" t="s">
        <v>153</v>
      </c>
      <c r="J75" t="s">
        <v>159</v>
      </c>
    </row>
    <row r="76" spans="1:26" ht="15.75" customHeight="1">
      <c r="A76" s="5">
        <v>136</v>
      </c>
      <c r="B76" s="11">
        <f t="shared" si="3"/>
        <v>736.94</v>
      </c>
      <c r="C76" s="11">
        <f t="shared" si="4"/>
        <v>2080.4499999999998</v>
      </c>
      <c r="D76" s="6">
        <v>43063</v>
      </c>
      <c r="E76" s="3">
        <v>-2.5</v>
      </c>
      <c r="H76" t="s">
        <v>78</v>
      </c>
      <c r="I76" t="s">
        <v>79</v>
      </c>
    </row>
    <row r="77" spans="1:26" ht="15.75" customHeight="1">
      <c r="A77" s="5">
        <v>135</v>
      </c>
      <c r="B77" s="11">
        <f t="shared" si="3"/>
        <v>536.94000000000005</v>
      </c>
      <c r="C77" s="11">
        <f t="shared" si="4"/>
        <v>981.67000000000053</v>
      </c>
      <c r="D77" s="6">
        <v>43066</v>
      </c>
      <c r="E77" s="3">
        <v>-200</v>
      </c>
      <c r="H77" t="s">
        <v>68</v>
      </c>
      <c r="I77" t="s">
        <v>161</v>
      </c>
      <c r="J77" t="s">
        <v>162</v>
      </c>
    </row>
    <row r="78" spans="1:26" ht="15.75" customHeight="1">
      <c r="A78" s="5">
        <v>134</v>
      </c>
      <c r="B78" s="11">
        <f t="shared" si="3"/>
        <v>565.94000000000005</v>
      </c>
      <c r="C78" s="11">
        <f t="shared" si="4"/>
        <v>2109.4499999999998</v>
      </c>
      <c r="D78" s="6">
        <v>43076</v>
      </c>
      <c r="E78" s="3">
        <v>29</v>
      </c>
      <c r="H78" t="s">
        <v>40</v>
      </c>
      <c r="I78" t="s">
        <v>147</v>
      </c>
      <c r="J78" t="s">
        <v>148</v>
      </c>
    </row>
    <row r="79" spans="1:26" ht="15.75" customHeight="1">
      <c r="A79" s="5">
        <v>133</v>
      </c>
      <c r="B79" s="11">
        <f t="shared" si="3"/>
        <v>595.94000000000005</v>
      </c>
      <c r="C79" s="11">
        <f t="shared" si="4"/>
        <v>1011.6700000000005</v>
      </c>
      <c r="D79" s="6">
        <v>43076</v>
      </c>
      <c r="E79" s="3">
        <v>30</v>
      </c>
      <c r="H79" t="s">
        <v>40</v>
      </c>
      <c r="I79" t="s">
        <v>147</v>
      </c>
      <c r="J79" t="s">
        <v>149</v>
      </c>
    </row>
    <row r="80" spans="1:26" ht="15.75" customHeight="1">
      <c r="A80" s="5">
        <v>132</v>
      </c>
      <c r="B80" s="11">
        <f t="shared" si="3"/>
        <v>625.94000000000005</v>
      </c>
      <c r="C80" s="11">
        <f t="shared" si="4"/>
        <v>2139.4499999999998</v>
      </c>
      <c r="D80" s="6">
        <v>43076</v>
      </c>
      <c r="E80" s="3">
        <v>30</v>
      </c>
      <c r="H80" t="s">
        <v>40</v>
      </c>
      <c r="I80" t="s">
        <v>147</v>
      </c>
      <c r="J80" t="s">
        <v>151</v>
      </c>
    </row>
    <row r="81" spans="1:26" ht="15.75" customHeight="1">
      <c r="A81" s="5">
        <v>131</v>
      </c>
      <c r="B81" s="11">
        <f t="shared" si="3"/>
        <v>655.94</v>
      </c>
      <c r="C81" s="11">
        <f t="shared" si="4"/>
        <v>1041.6700000000005</v>
      </c>
      <c r="D81" s="6">
        <v>43076</v>
      </c>
      <c r="E81" s="3">
        <v>30</v>
      </c>
      <c r="H81" t="s">
        <v>40</v>
      </c>
      <c r="I81" t="s">
        <v>147</v>
      </c>
      <c r="J81" t="s">
        <v>152</v>
      </c>
    </row>
    <row r="82" spans="1:26" ht="15.75" customHeight="1">
      <c r="A82" s="5">
        <v>130</v>
      </c>
      <c r="B82" s="11">
        <f t="shared" si="3"/>
        <v>685.94</v>
      </c>
      <c r="C82" s="11">
        <f t="shared" si="4"/>
        <v>2169.4499999999998</v>
      </c>
      <c r="D82" s="6">
        <v>43076</v>
      </c>
      <c r="E82" s="3">
        <v>30</v>
      </c>
      <c r="H82" t="s">
        <v>40</v>
      </c>
      <c r="I82" t="s">
        <v>147</v>
      </c>
      <c r="J82" t="s">
        <v>155</v>
      </c>
    </row>
    <row r="83" spans="1:26" ht="15.75" customHeight="1">
      <c r="A83" s="5">
        <v>129</v>
      </c>
      <c r="B83" s="11">
        <f t="shared" si="3"/>
        <v>715.94</v>
      </c>
      <c r="C83" s="11">
        <f t="shared" si="4"/>
        <v>1071.6700000000005</v>
      </c>
      <c r="D83" s="6">
        <v>43076</v>
      </c>
      <c r="E83" s="3">
        <v>30</v>
      </c>
      <c r="H83" t="s">
        <v>40</v>
      </c>
      <c r="I83" t="s">
        <v>147</v>
      </c>
      <c r="J83" t="s">
        <v>157</v>
      </c>
    </row>
    <row r="84" spans="1:26" ht="15.75" customHeight="1">
      <c r="A84" s="5">
        <v>128</v>
      </c>
      <c r="B84" s="11">
        <f t="shared" si="3"/>
        <v>745.94</v>
      </c>
      <c r="C84" s="11">
        <f t="shared" si="4"/>
        <v>2199.4499999999998</v>
      </c>
      <c r="D84" s="6">
        <v>43076</v>
      </c>
      <c r="E84" s="3">
        <v>30</v>
      </c>
      <c r="H84" t="s">
        <v>40</v>
      </c>
      <c r="I84" t="s">
        <v>147</v>
      </c>
      <c r="J84" t="s">
        <v>158</v>
      </c>
    </row>
    <row r="85" spans="1:26" ht="15.75" customHeight="1">
      <c r="A85" s="5">
        <v>127</v>
      </c>
      <c r="B85" s="11">
        <f t="shared" si="3"/>
        <v>890.94</v>
      </c>
      <c r="C85" s="11">
        <f t="shared" si="4"/>
        <v>1216.6700000000005</v>
      </c>
      <c r="D85" s="6">
        <v>43076</v>
      </c>
      <c r="E85" s="3">
        <v>145</v>
      </c>
      <c r="H85" t="s">
        <v>40</v>
      </c>
      <c r="I85" t="s">
        <v>147</v>
      </c>
      <c r="J85" t="s">
        <v>160</v>
      </c>
    </row>
    <row r="86" spans="1:26" ht="15.75" customHeight="1">
      <c r="A86" s="5">
        <v>126</v>
      </c>
      <c r="B86" s="11">
        <f t="shared" si="3"/>
        <v>900.94</v>
      </c>
      <c r="C86" s="11">
        <f t="shared" si="4"/>
        <v>2209.4499999999998</v>
      </c>
      <c r="D86" s="12">
        <v>43076</v>
      </c>
      <c r="E86" s="13">
        <v>10</v>
      </c>
      <c r="F86" s="14"/>
      <c r="G86" s="14"/>
      <c r="H86" s="14" t="s">
        <v>40</v>
      </c>
      <c r="I86" s="14" t="s">
        <v>163</v>
      </c>
      <c r="J86" s="14" t="s">
        <v>164</v>
      </c>
      <c r="K86" s="14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6" ht="15.75" customHeight="1">
      <c r="A87" s="5">
        <v>125</v>
      </c>
      <c r="B87" s="11">
        <f t="shared" si="3"/>
        <v>1205.94</v>
      </c>
      <c r="C87" s="11">
        <f t="shared" si="4"/>
        <v>1521.6700000000005</v>
      </c>
      <c r="D87" s="6">
        <v>43076</v>
      </c>
      <c r="E87" s="3">
        <v>305</v>
      </c>
      <c r="H87" t="s">
        <v>40</v>
      </c>
      <c r="I87" t="s">
        <v>147</v>
      </c>
      <c r="J87" t="s">
        <v>165</v>
      </c>
    </row>
    <row r="88" spans="1:26" ht="15.75" customHeight="1">
      <c r="A88" s="5">
        <v>124</v>
      </c>
      <c r="B88" s="11">
        <f t="shared" si="3"/>
        <v>1235.94</v>
      </c>
      <c r="C88" s="11">
        <f t="shared" si="4"/>
        <v>2239.4499999999998</v>
      </c>
      <c r="D88" s="6">
        <v>43076</v>
      </c>
      <c r="E88" s="3">
        <v>30</v>
      </c>
      <c r="H88" t="s">
        <v>40</v>
      </c>
      <c r="I88" t="s">
        <v>147</v>
      </c>
      <c r="J88" t="s">
        <v>166</v>
      </c>
    </row>
    <row r="89" spans="1:26" ht="15.75" customHeight="1">
      <c r="A89" s="5">
        <v>123</v>
      </c>
      <c r="B89" s="11">
        <f t="shared" si="3"/>
        <v>1265.94</v>
      </c>
      <c r="C89" s="11">
        <f t="shared" si="4"/>
        <v>1551.6700000000005</v>
      </c>
      <c r="D89" s="6">
        <v>43076</v>
      </c>
      <c r="E89" s="3">
        <v>30</v>
      </c>
      <c r="H89" t="s">
        <v>40</v>
      </c>
      <c r="I89" t="s">
        <v>147</v>
      </c>
      <c r="J89" t="s">
        <v>167</v>
      </c>
    </row>
    <row r="90" spans="1:26" ht="15.75" customHeight="1">
      <c r="A90" s="5">
        <v>122</v>
      </c>
      <c r="B90" s="11">
        <f t="shared" si="3"/>
        <v>1295.94</v>
      </c>
      <c r="C90" s="11">
        <f t="shared" si="4"/>
        <v>2269.4499999999998</v>
      </c>
      <c r="D90" s="6">
        <v>43076</v>
      </c>
      <c r="E90" s="3">
        <v>30</v>
      </c>
      <c r="H90" t="s">
        <v>40</v>
      </c>
      <c r="I90" t="s">
        <v>147</v>
      </c>
      <c r="J90" t="s">
        <v>168</v>
      </c>
    </row>
    <row r="91" spans="1:26" ht="15.75" customHeight="1">
      <c r="A91" s="5">
        <v>121</v>
      </c>
      <c r="B91" s="11">
        <f t="shared" si="3"/>
        <v>1325.94</v>
      </c>
      <c r="C91" s="11">
        <f t="shared" si="4"/>
        <v>1581.6700000000005</v>
      </c>
      <c r="D91" s="6">
        <v>43076</v>
      </c>
      <c r="E91" s="3">
        <v>30</v>
      </c>
      <c r="H91" t="s">
        <v>40</v>
      </c>
      <c r="I91" t="s">
        <v>147</v>
      </c>
      <c r="J91" t="s">
        <v>169</v>
      </c>
    </row>
    <row r="92" spans="1:26" ht="15.75" customHeight="1">
      <c r="A92" s="5">
        <v>120</v>
      </c>
      <c r="B92" s="11">
        <f t="shared" si="3"/>
        <v>1355.94</v>
      </c>
      <c r="C92" s="11">
        <f t="shared" si="4"/>
        <v>2299.4499999999998</v>
      </c>
      <c r="D92" s="6">
        <v>43076</v>
      </c>
      <c r="E92" s="3">
        <v>30</v>
      </c>
      <c r="H92" t="s">
        <v>40</v>
      </c>
      <c r="I92" t="s">
        <v>147</v>
      </c>
      <c r="J92" t="s">
        <v>172</v>
      </c>
    </row>
    <row r="93" spans="1:26" ht="15.75" customHeight="1">
      <c r="A93" s="5">
        <v>119</v>
      </c>
      <c r="B93" s="11">
        <f t="shared" si="3"/>
        <v>1463.94</v>
      </c>
      <c r="C93" s="11">
        <f t="shared" si="4"/>
        <v>1689.6700000000005</v>
      </c>
      <c r="D93" s="6">
        <v>43077</v>
      </c>
      <c r="E93" s="3">
        <v>108</v>
      </c>
      <c r="H93" t="s">
        <v>40</v>
      </c>
      <c r="I93" t="s">
        <v>147</v>
      </c>
      <c r="J93" t="s">
        <v>173</v>
      </c>
    </row>
    <row r="94" spans="1:26" ht="15.75" customHeight="1">
      <c r="A94" s="5">
        <v>118</v>
      </c>
      <c r="B94" s="11">
        <f t="shared" si="3"/>
        <v>1163.94</v>
      </c>
      <c r="C94" s="11">
        <f t="shared" si="4"/>
        <v>1999.4499999999998</v>
      </c>
      <c r="D94" s="6">
        <v>43077</v>
      </c>
      <c r="E94" s="3">
        <v>-300</v>
      </c>
      <c r="H94" t="s">
        <v>68</v>
      </c>
      <c r="I94" t="s">
        <v>174</v>
      </c>
      <c r="J94" t="s">
        <v>175</v>
      </c>
      <c r="W94" s="25"/>
      <c r="X94" s="25"/>
      <c r="Y94" s="25"/>
      <c r="Z94" s="25"/>
    </row>
    <row r="95" spans="1:26" ht="15.75" customHeight="1">
      <c r="A95" s="5">
        <v>117</v>
      </c>
      <c r="B95" s="11">
        <f t="shared" si="3"/>
        <v>1074.3300000000002</v>
      </c>
      <c r="C95" s="11">
        <f t="shared" si="4"/>
        <v>1600.0600000000006</v>
      </c>
      <c r="D95" s="12">
        <v>43080</v>
      </c>
      <c r="E95" s="13">
        <v>-89.61</v>
      </c>
      <c r="F95" s="14" t="s">
        <v>143</v>
      </c>
      <c r="G95" s="14"/>
      <c r="H95" s="14" t="s">
        <v>72</v>
      </c>
      <c r="I95" s="14" t="s">
        <v>144</v>
      </c>
      <c r="J95" s="14" t="s">
        <v>145</v>
      </c>
      <c r="K95" s="14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6" ht="15.75" customHeight="1">
      <c r="A96" s="5">
        <v>116</v>
      </c>
      <c r="B96" s="11">
        <f t="shared" si="3"/>
        <v>874.33000000000015</v>
      </c>
      <c r="C96" s="11">
        <f t="shared" si="4"/>
        <v>1799.4499999999998</v>
      </c>
      <c r="D96" s="6">
        <v>43080</v>
      </c>
      <c r="E96" s="3">
        <v>-200</v>
      </c>
      <c r="H96" t="s">
        <v>68</v>
      </c>
      <c r="I96" t="s">
        <v>176</v>
      </c>
      <c r="J96" t="s">
        <v>177</v>
      </c>
      <c r="W96" s="8"/>
      <c r="X96" s="8"/>
      <c r="Y96" s="8"/>
      <c r="Z96" s="8"/>
    </row>
    <row r="97" spans="1:26" ht="15.75" customHeight="1">
      <c r="A97" s="5">
        <v>115</v>
      </c>
      <c r="B97" s="11">
        <f t="shared" si="3"/>
        <v>771.33000000000015</v>
      </c>
      <c r="C97" s="11">
        <f t="shared" si="4"/>
        <v>1497.0600000000006</v>
      </c>
      <c r="D97" s="6">
        <v>43080</v>
      </c>
      <c r="E97" s="3">
        <v>-103</v>
      </c>
      <c r="H97" t="s">
        <v>68</v>
      </c>
      <c r="I97" t="s">
        <v>179</v>
      </c>
      <c r="J97" t="s">
        <v>180</v>
      </c>
    </row>
    <row r="98" spans="1:26" ht="15.75" customHeight="1">
      <c r="A98" s="5">
        <v>114</v>
      </c>
      <c r="B98" s="11">
        <f t="shared" si="3"/>
        <v>768.83000000000015</v>
      </c>
      <c r="C98" s="11">
        <f t="shared" si="4"/>
        <v>1796.9499999999998</v>
      </c>
      <c r="D98" s="6">
        <v>43080</v>
      </c>
      <c r="E98" s="3">
        <v>-2.5</v>
      </c>
      <c r="H98" t="s">
        <v>78</v>
      </c>
      <c r="I98" t="s">
        <v>79</v>
      </c>
    </row>
    <row r="99" spans="1:26" ht="15.75" customHeight="1">
      <c r="A99" s="5">
        <v>113</v>
      </c>
      <c r="B99" s="11">
        <f t="shared" si="3"/>
        <v>585.83000000000015</v>
      </c>
      <c r="C99" s="11">
        <f t="shared" si="4"/>
        <v>1314.0600000000006</v>
      </c>
      <c r="D99" s="6">
        <v>43080</v>
      </c>
      <c r="E99" s="3">
        <v>-183</v>
      </c>
      <c r="H99" t="s">
        <v>68</v>
      </c>
      <c r="I99" t="s">
        <v>179</v>
      </c>
      <c r="J99" t="s">
        <v>182</v>
      </c>
      <c r="W99" s="23"/>
      <c r="X99" s="23"/>
      <c r="Y99" s="23"/>
      <c r="Z99" s="23"/>
    </row>
    <row r="100" spans="1:26" ht="15.75" customHeight="1">
      <c r="A100" s="5">
        <v>112</v>
      </c>
      <c r="B100" s="11">
        <f t="shared" si="3"/>
        <v>583.33000000000015</v>
      </c>
      <c r="C100" s="11">
        <f t="shared" si="4"/>
        <v>1794.4499999999998</v>
      </c>
      <c r="D100" s="6">
        <v>43080</v>
      </c>
      <c r="E100" s="3">
        <v>-2.5</v>
      </c>
      <c r="H100" t="s">
        <v>78</v>
      </c>
      <c r="I100" t="s">
        <v>79</v>
      </c>
      <c r="W100" s="23"/>
      <c r="X100" s="23"/>
      <c r="Y100" s="23"/>
      <c r="Z100" s="23"/>
    </row>
    <row r="101" spans="1:26" ht="15.75" customHeight="1">
      <c r="A101" s="5">
        <v>111</v>
      </c>
      <c r="B101" s="11">
        <f t="shared" si="3"/>
        <v>533.33000000000015</v>
      </c>
      <c r="C101" s="11">
        <f t="shared" si="4"/>
        <v>1264.0600000000006</v>
      </c>
      <c r="D101" s="6">
        <v>43081</v>
      </c>
      <c r="E101" s="3">
        <v>-50</v>
      </c>
      <c r="H101" t="s">
        <v>68</v>
      </c>
      <c r="I101" t="s">
        <v>183</v>
      </c>
      <c r="J101" t="s">
        <v>184</v>
      </c>
      <c r="W101" s="23"/>
      <c r="X101" s="23"/>
      <c r="Y101" s="23"/>
      <c r="Z101" s="23"/>
    </row>
    <row r="102" spans="1:26" ht="15.75" customHeight="1">
      <c r="A102" s="5">
        <v>110</v>
      </c>
      <c r="B102" s="11">
        <f t="shared" si="3"/>
        <v>233.33000000000015</v>
      </c>
      <c r="C102" s="11">
        <f t="shared" si="4"/>
        <v>1494.4499999999998</v>
      </c>
      <c r="D102" s="6">
        <v>43087</v>
      </c>
      <c r="E102" s="3">
        <v>-300</v>
      </c>
      <c r="H102" t="s">
        <v>68</v>
      </c>
      <c r="I102" t="s">
        <v>188</v>
      </c>
      <c r="J102" t="s">
        <v>189</v>
      </c>
    </row>
    <row r="103" spans="1:26" ht="15.75" customHeight="1">
      <c r="A103" s="5">
        <v>109</v>
      </c>
      <c r="B103" s="11">
        <f t="shared" si="3"/>
        <v>133.33000000000015</v>
      </c>
      <c r="C103" s="11">
        <f t="shared" si="4"/>
        <v>1164.0600000000006</v>
      </c>
      <c r="D103" s="6">
        <v>43090</v>
      </c>
      <c r="E103" s="3">
        <v>-100</v>
      </c>
      <c r="H103" t="s">
        <v>68</v>
      </c>
      <c r="I103" t="s">
        <v>190</v>
      </c>
      <c r="J103" t="s">
        <v>191</v>
      </c>
    </row>
    <row r="104" spans="1:26" ht="15.75" customHeight="1">
      <c r="A104" s="5">
        <v>108</v>
      </c>
      <c r="B104" s="11">
        <f t="shared" si="3"/>
        <v>70.330000000000155</v>
      </c>
      <c r="C104" s="11">
        <f t="shared" si="4"/>
        <v>1431.4499999999998</v>
      </c>
      <c r="D104" s="6">
        <v>43090</v>
      </c>
      <c r="E104" s="3">
        <v>-63</v>
      </c>
      <c r="H104" t="s">
        <v>68</v>
      </c>
      <c r="I104" t="s">
        <v>192</v>
      </c>
      <c r="J104" t="s">
        <v>193</v>
      </c>
    </row>
    <row r="105" spans="1:26" ht="15.75" customHeight="1">
      <c r="A105" s="5">
        <v>107</v>
      </c>
      <c r="B105" s="11">
        <f t="shared" si="3"/>
        <v>67.830000000000155</v>
      </c>
      <c r="C105" s="11">
        <f t="shared" si="4"/>
        <v>1161.5600000000006</v>
      </c>
      <c r="D105" s="6">
        <v>43090</v>
      </c>
      <c r="E105" s="3">
        <v>-2.5</v>
      </c>
      <c r="H105" t="s">
        <v>78</v>
      </c>
      <c r="I105" t="s">
        <v>79</v>
      </c>
    </row>
    <row r="106" spans="1:26" ht="15.75" customHeight="1">
      <c r="A106" s="5">
        <v>106</v>
      </c>
      <c r="B106" s="11">
        <f t="shared" si="3"/>
        <v>24.830000000000155</v>
      </c>
      <c r="C106" s="11">
        <f t="shared" si="4"/>
        <v>1388.4499999999998</v>
      </c>
      <c r="D106" s="6">
        <v>43091</v>
      </c>
      <c r="E106" s="3">
        <v>-43</v>
      </c>
      <c r="H106" t="s">
        <v>68</v>
      </c>
      <c r="I106" t="s">
        <v>192</v>
      </c>
      <c r="J106" t="s">
        <v>198</v>
      </c>
      <c r="W106" s="8"/>
      <c r="X106" s="8"/>
      <c r="Y106" s="8"/>
      <c r="Z106" s="8"/>
    </row>
    <row r="107" spans="1:26" ht="15.75" customHeight="1">
      <c r="A107" s="5">
        <v>105</v>
      </c>
      <c r="B107" s="11">
        <f t="shared" si="3"/>
        <v>22.330000000000155</v>
      </c>
      <c r="C107" s="11">
        <f t="shared" si="4"/>
        <v>1159.0600000000006</v>
      </c>
      <c r="D107" s="6">
        <v>43091</v>
      </c>
      <c r="E107" s="3">
        <v>-2.5</v>
      </c>
      <c r="H107" t="s">
        <v>78</v>
      </c>
      <c r="I107" t="s">
        <v>79</v>
      </c>
      <c r="W107" s="27"/>
      <c r="X107" s="27"/>
      <c r="Y107" s="27"/>
      <c r="Z107" s="27"/>
    </row>
    <row r="108" spans="1:26" ht="15.75" customHeight="1">
      <c r="A108" s="5">
        <v>104</v>
      </c>
      <c r="B108" s="11">
        <f t="shared" si="3"/>
        <v>-57.669999999999845</v>
      </c>
      <c r="C108" s="11">
        <f t="shared" si="4"/>
        <v>1308.4499999999998</v>
      </c>
      <c r="D108" s="6">
        <v>43091</v>
      </c>
      <c r="E108" s="3">
        <v>-80</v>
      </c>
      <c r="H108" t="s">
        <v>68</v>
      </c>
      <c r="I108" t="s">
        <v>190</v>
      </c>
      <c r="J108" t="s">
        <v>200</v>
      </c>
    </row>
    <row r="109" spans="1:26" ht="15.75" customHeight="1">
      <c r="A109" s="5">
        <v>103</v>
      </c>
      <c r="B109" s="11">
        <f t="shared" si="3"/>
        <v>-97.669999999999845</v>
      </c>
      <c r="C109" s="11">
        <f t="shared" si="4"/>
        <v>1119.0600000000006</v>
      </c>
      <c r="D109" s="6">
        <v>43095</v>
      </c>
      <c r="E109" s="3">
        <v>-40</v>
      </c>
      <c r="H109" t="s">
        <v>68</v>
      </c>
      <c r="I109" t="s">
        <v>202</v>
      </c>
      <c r="J109" t="s">
        <v>203</v>
      </c>
    </row>
    <row r="110" spans="1:26" ht="15.75" customHeight="1">
      <c r="A110" s="5">
        <v>102</v>
      </c>
      <c r="B110" s="11">
        <f t="shared" si="3"/>
        <v>-120.66999999999985</v>
      </c>
      <c r="C110" s="11">
        <f t="shared" si="4"/>
        <v>1285.4499999999998</v>
      </c>
      <c r="D110" s="6">
        <v>43095</v>
      </c>
      <c r="E110" s="3">
        <v>-23</v>
      </c>
      <c r="H110" t="s">
        <v>68</v>
      </c>
      <c r="I110" t="s">
        <v>204</v>
      </c>
      <c r="J110" t="s">
        <v>205</v>
      </c>
    </row>
    <row r="111" spans="1:26" ht="15.75" customHeight="1">
      <c r="A111" s="5">
        <v>101</v>
      </c>
      <c r="B111" s="11">
        <f t="shared" si="3"/>
        <v>-123.16999999999985</v>
      </c>
      <c r="C111" s="11">
        <f t="shared" si="4"/>
        <v>1116.5600000000006</v>
      </c>
      <c r="D111" s="6">
        <v>43095</v>
      </c>
      <c r="E111" s="3">
        <v>-2.5</v>
      </c>
      <c r="H111" t="s">
        <v>78</v>
      </c>
      <c r="I111" t="s">
        <v>79</v>
      </c>
    </row>
    <row r="112" spans="1:26" ht="15.75" customHeight="1">
      <c r="A112" s="5">
        <v>100</v>
      </c>
      <c r="B112" s="11">
        <f t="shared" si="3"/>
        <v>-158.16999999999985</v>
      </c>
      <c r="C112" s="11">
        <f t="shared" si="4"/>
        <v>1250.4499999999998</v>
      </c>
      <c r="D112" s="6">
        <v>43096</v>
      </c>
      <c r="E112" s="3">
        <v>-35</v>
      </c>
      <c r="F112" t="s">
        <v>206</v>
      </c>
      <c r="H112" t="s">
        <v>78</v>
      </c>
      <c r="I112" t="s">
        <v>207</v>
      </c>
      <c r="J112" t="s">
        <v>208</v>
      </c>
    </row>
    <row r="113" spans="1:26" ht="15.75" customHeight="1">
      <c r="A113" s="5">
        <v>99</v>
      </c>
      <c r="B113" s="11">
        <f t="shared" si="3"/>
        <v>541.83000000000015</v>
      </c>
      <c r="C113" s="11">
        <f t="shared" si="4"/>
        <v>1816.5600000000006</v>
      </c>
      <c r="D113" s="6">
        <v>43098</v>
      </c>
      <c r="E113" s="3">
        <v>700</v>
      </c>
      <c r="H113" t="s">
        <v>40</v>
      </c>
      <c r="I113" t="s">
        <v>211</v>
      </c>
      <c r="J113" t="s">
        <v>212</v>
      </c>
    </row>
    <row r="114" spans="1:26" ht="15.75" customHeight="1">
      <c r="A114" s="5">
        <v>98</v>
      </c>
      <c r="B114" s="11">
        <f t="shared" si="3"/>
        <v>341.83000000000015</v>
      </c>
      <c r="C114" s="11">
        <f t="shared" si="4"/>
        <v>1050.4499999999998</v>
      </c>
      <c r="D114" s="6">
        <v>43102</v>
      </c>
      <c r="E114" s="3">
        <v>-200</v>
      </c>
      <c r="H114" t="s">
        <v>68</v>
      </c>
      <c r="I114" t="s">
        <v>213</v>
      </c>
      <c r="J114" t="s">
        <v>215</v>
      </c>
    </row>
    <row r="115" spans="1:26" ht="15.75" customHeight="1">
      <c r="A115" s="5">
        <v>97</v>
      </c>
      <c r="B115" s="11">
        <f t="shared" si="3"/>
        <v>41.830000000000155</v>
      </c>
      <c r="C115" s="11">
        <f t="shared" si="4"/>
        <v>1516.5600000000006</v>
      </c>
      <c r="D115" s="6">
        <v>43102</v>
      </c>
      <c r="E115" s="3">
        <v>-300</v>
      </c>
      <c r="H115" t="s">
        <v>68</v>
      </c>
      <c r="I115" t="s">
        <v>216</v>
      </c>
      <c r="J115" t="s">
        <v>217</v>
      </c>
    </row>
    <row r="116" spans="1:26" ht="15.75" customHeight="1">
      <c r="A116" s="5">
        <v>96</v>
      </c>
      <c r="B116" s="11">
        <f t="shared" si="3"/>
        <v>121.83000000000015</v>
      </c>
      <c r="C116" s="11">
        <f t="shared" si="4"/>
        <v>1130.4499999999998</v>
      </c>
      <c r="D116" s="29">
        <v>43104</v>
      </c>
      <c r="E116" s="30">
        <v>80</v>
      </c>
      <c r="F116" s="27" t="s">
        <v>185</v>
      </c>
      <c r="G116" s="27"/>
      <c r="H116" t="s">
        <v>40</v>
      </c>
      <c r="I116" s="27" t="s">
        <v>186</v>
      </c>
      <c r="J116" s="27" t="s">
        <v>187</v>
      </c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:26" ht="15.75" customHeight="1">
      <c r="A117" s="5">
        <v>95</v>
      </c>
      <c r="B117" s="11">
        <f t="shared" si="3"/>
        <v>-58.949999999999847</v>
      </c>
      <c r="C117" s="11">
        <f t="shared" si="4"/>
        <v>1335.7800000000007</v>
      </c>
      <c r="D117" s="12">
        <v>43108</v>
      </c>
      <c r="E117" s="13">
        <v>-180.78</v>
      </c>
      <c r="F117" s="31" t="s">
        <v>225</v>
      </c>
      <c r="G117" s="14"/>
      <c r="H117" s="14" t="s">
        <v>72</v>
      </c>
      <c r="I117" s="14" t="s">
        <v>195</v>
      </c>
      <c r="J117" s="14" t="s">
        <v>196</v>
      </c>
      <c r="K117" s="14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6" ht="15.75" customHeight="1">
      <c r="A118" s="5">
        <v>94</v>
      </c>
      <c r="B118" s="11">
        <f t="shared" si="3"/>
        <v>-68.949999999999847</v>
      </c>
      <c r="C118" s="11">
        <f t="shared" si="4"/>
        <v>1120.4499999999998</v>
      </c>
      <c r="D118" s="6">
        <v>43110</v>
      </c>
      <c r="E118" s="3">
        <v>-10</v>
      </c>
      <c r="F118" t="s">
        <v>230</v>
      </c>
      <c r="H118" t="s">
        <v>78</v>
      </c>
      <c r="I118" t="s">
        <v>232</v>
      </c>
    </row>
    <row r="119" spans="1:26" ht="15.75" customHeight="1">
      <c r="A119" s="5">
        <v>93</v>
      </c>
      <c r="B119" s="11">
        <f t="shared" si="3"/>
        <v>-88.949999999999847</v>
      </c>
      <c r="C119" s="11">
        <f t="shared" si="4"/>
        <v>1315.7800000000007</v>
      </c>
      <c r="D119" s="6">
        <v>43118</v>
      </c>
      <c r="E119" s="3">
        <v>-20</v>
      </c>
      <c r="H119" t="s">
        <v>68</v>
      </c>
      <c r="I119" t="s">
        <v>234</v>
      </c>
      <c r="J119" t="s">
        <v>235</v>
      </c>
    </row>
    <row r="120" spans="1:26" ht="15.75" customHeight="1">
      <c r="A120" s="5">
        <v>92</v>
      </c>
      <c r="B120" s="11">
        <f t="shared" si="3"/>
        <v>2911.05</v>
      </c>
      <c r="C120" s="11">
        <f t="shared" si="4"/>
        <v>4120.45</v>
      </c>
      <c r="D120" s="6">
        <v>43136</v>
      </c>
      <c r="E120" s="3">
        <v>3000</v>
      </c>
      <c r="H120" t="s">
        <v>40</v>
      </c>
      <c r="I120" t="s">
        <v>236</v>
      </c>
      <c r="J120" t="s">
        <v>237</v>
      </c>
    </row>
    <row r="121" spans="1:26" ht="15.75" customHeight="1">
      <c r="A121" s="5">
        <v>91</v>
      </c>
      <c r="B121" s="11">
        <f t="shared" si="3"/>
        <v>4898.05</v>
      </c>
      <c r="C121" s="11">
        <f t="shared" si="4"/>
        <v>3302.7800000000007</v>
      </c>
      <c r="D121" s="6">
        <v>43136</v>
      </c>
      <c r="E121" s="3">
        <v>1987</v>
      </c>
      <c r="H121" t="s">
        <v>40</v>
      </c>
      <c r="I121" t="s">
        <v>236</v>
      </c>
      <c r="J121" t="s">
        <v>238</v>
      </c>
    </row>
    <row r="122" spans="1:26" ht="15.75" customHeight="1">
      <c r="A122" s="5">
        <v>90</v>
      </c>
      <c r="B122" s="11">
        <f t="shared" si="3"/>
        <v>4408.05</v>
      </c>
      <c r="C122" s="11">
        <f t="shared" si="4"/>
        <v>3630.45</v>
      </c>
      <c r="D122" s="32">
        <v>43137</v>
      </c>
      <c r="E122" s="33">
        <v>-490</v>
      </c>
      <c r="F122" s="34"/>
      <c r="G122" s="23"/>
      <c r="H122" s="23" t="s">
        <v>72</v>
      </c>
      <c r="I122" s="23" t="s">
        <v>103</v>
      </c>
      <c r="J122" s="23" t="s">
        <v>171</v>
      </c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1:26" ht="15.75" customHeight="1">
      <c r="A123" s="5">
        <v>89</v>
      </c>
      <c r="B123" s="11">
        <f t="shared" si="3"/>
        <v>3686.7700000000004</v>
      </c>
      <c r="C123" s="11">
        <f t="shared" si="4"/>
        <v>2581.5000000000009</v>
      </c>
      <c r="D123" s="32">
        <v>43137</v>
      </c>
      <c r="E123" s="33">
        <v>-721.28</v>
      </c>
      <c r="F123" s="34" t="s">
        <v>239</v>
      </c>
      <c r="G123" s="23"/>
      <c r="H123" s="23" t="s">
        <v>72</v>
      </c>
      <c r="I123" s="23" t="s">
        <v>103</v>
      </c>
      <c r="J123" s="23" t="s">
        <v>131</v>
      </c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1:26" ht="15.75" customHeight="1">
      <c r="A124" s="5">
        <v>88</v>
      </c>
      <c r="B124" s="11">
        <f t="shared" si="3"/>
        <v>3231.7700000000004</v>
      </c>
      <c r="C124" s="11">
        <f t="shared" si="4"/>
        <v>3175.45</v>
      </c>
      <c r="D124" s="32">
        <v>43137</v>
      </c>
      <c r="E124" s="33">
        <v>-455</v>
      </c>
      <c r="F124" s="34" t="s">
        <v>241</v>
      </c>
      <c r="G124" s="23"/>
      <c r="H124" s="23" t="s">
        <v>72</v>
      </c>
      <c r="I124" s="23" t="s">
        <v>103</v>
      </c>
      <c r="J124" s="23" t="s">
        <v>104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1:26" ht="15.75" customHeight="1">
      <c r="A125" s="5">
        <v>87</v>
      </c>
      <c r="B125" s="11">
        <f t="shared" si="3"/>
        <v>2928.0200000000004</v>
      </c>
      <c r="C125" s="11">
        <f t="shared" si="4"/>
        <v>2277.7500000000009</v>
      </c>
      <c r="D125" s="6">
        <v>43138</v>
      </c>
      <c r="E125" s="3">
        <v>-303.75</v>
      </c>
      <c r="H125" t="s">
        <v>68</v>
      </c>
      <c r="I125" t="s">
        <v>244</v>
      </c>
      <c r="J125" t="s">
        <v>245</v>
      </c>
    </row>
    <row r="126" spans="1:26" ht="15.75" customHeight="1">
      <c r="A126" s="5">
        <v>86</v>
      </c>
      <c r="B126" s="11">
        <f t="shared" si="3"/>
        <v>2925.5200000000004</v>
      </c>
      <c r="C126" s="11">
        <f t="shared" si="4"/>
        <v>3172.95</v>
      </c>
      <c r="D126" s="6">
        <v>43138</v>
      </c>
      <c r="E126" s="3">
        <v>-2.5</v>
      </c>
      <c r="H126" t="s">
        <v>78</v>
      </c>
      <c r="I126" t="s">
        <v>79</v>
      </c>
    </row>
    <row r="127" spans="1:26" ht="15.75" customHeight="1">
      <c r="A127" s="5">
        <v>85</v>
      </c>
      <c r="B127" s="11">
        <f t="shared" si="3"/>
        <v>3251.0600000000004</v>
      </c>
      <c r="C127" s="11">
        <f t="shared" si="4"/>
        <v>2603.2900000000009</v>
      </c>
      <c r="D127" s="12">
        <v>43139</v>
      </c>
      <c r="E127" s="13">
        <v>325.54000000000002</v>
      </c>
      <c r="F127" s="14" t="s">
        <v>247</v>
      </c>
      <c r="G127" s="14"/>
      <c r="H127" s="14"/>
      <c r="I127" s="14" t="s">
        <v>210</v>
      </c>
      <c r="J127" s="14"/>
      <c r="K127" s="14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6" ht="15.75" customHeight="1">
      <c r="A128" s="5">
        <v>84</v>
      </c>
      <c r="B128" s="11">
        <f t="shared" si="3"/>
        <v>2951.0600000000004</v>
      </c>
      <c r="C128" s="11">
        <f t="shared" si="4"/>
        <v>2872.95</v>
      </c>
      <c r="D128" s="6">
        <v>43139</v>
      </c>
      <c r="E128" s="3">
        <v>-300</v>
      </c>
      <c r="H128" t="s">
        <v>68</v>
      </c>
      <c r="I128" t="s">
        <v>248</v>
      </c>
      <c r="J128" t="s">
        <v>249</v>
      </c>
      <c r="W128" s="8"/>
      <c r="X128" s="8"/>
      <c r="Y128" s="8"/>
      <c r="Z128" s="8"/>
    </row>
    <row r="129" spans="1:26" ht="15.75" customHeight="1">
      <c r="A129" s="5">
        <v>83</v>
      </c>
      <c r="B129" s="11">
        <f t="shared" si="3"/>
        <v>2944.1600000000003</v>
      </c>
      <c r="C129" s="11">
        <f t="shared" si="4"/>
        <v>2596.3900000000008</v>
      </c>
      <c r="D129" s="35">
        <v>43140</v>
      </c>
      <c r="E129" s="36">
        <v>-6.9</v>
      </c>
      <c r="F129" s="25"/>
      <c r="G129" s="25"/>
      <c r="H129" s="25" t="s">
        <v>78</v>
      </c>
      <c r="I129" s="25" t="s">
        <v>233</v>
      </c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6" ht="15.75" customHeight="1">
      <c r="A130" s="5">
        <v>82</v>
      </c>
      <c r="B130" s="11">
        <f t="shared" si="3"/>
        <v>2644.1600000000003</v>
      </c>
      <c r="C130" s="11">
        <f t="shared" si="4"/>
        <v>2572.9499999999998</v>
      </c>
      <c r="D130" s="6">
        <v>43146</v>
      </c>
      <c r="E130" s="3">
        <v>-300</v>
      </c>
      <c r="H130" t="s">
        <v>68</v>
      </c>
      <c r="I130" t="s">
        <v>256</v>
      </c>
      <c r="J130" t="s">
        <v>257</v>
      </c>
    </row>
    <row r="131" spans="1:26" ht="15.75" customHeight="1">
      <c r="A131" s="5">
        <v>81</v>
      </c>
      <c r="B131" s="11">
        <f t="shared" si="3"/>
        <v>2344.1600000000003</v>
      </c>
      <c r="C131" s="11">
        <f t="shared" si="4"/>
        <v>2296.3900000000008</v>
      </c>
      <c r="D131" s="6">
        <v>43147</v>
      </c>
      <c r="E131" s="3">
        <v>-300</v>
      </c>
      <c r="H131" t="s">
        <v>68</v>
      </c>
      <c r="I131" t="s">
        <v>259</v>
      </c>
      <c r="J131" t="s">
        <v>261</v>
      </c>
    </row>
    <row r="132" spans="1:26" ht="15.75" customHeight="1">
      <c r="A132" s="5">
        <v>80</v>
      </c>
      <c r="B132" s="11">
        <f t="shared" si="3"/>
        <v>2124.1600000000003</v>
      </c>
      <c r="C132" s="11">
        <f t="shared" si="4"/>
        <v>2352.9499999999998</v>
      </c>
      <c r="D132" s="6">
        <v>43151</v>
      </c>
      <c r="E132" s="3">
        <v>-220</v>
      </c>
      <c r="H132" t="s">
        <v>68</v>
      </c>
      <c r="I132" t="s">
        <v>263</v>
      </c>
      <c r="J132" t="s">
        <v>264</v>
      </c>
    </row>
    <row r="133" spans="1:26" ht="15.75" customHeight="1">
      <c r="A133" s="5">
        <v>79</v>
      </c>
      <c r="B133" s="11">
        <f t="shared" si="3"/>
        <v>2041.1600000000003</v>
      </c>
      <c r="C133" s="11">
        <f t="shared" si="4"/>
        <v>2213.3900000000008</v>
      </c>
      <c r="D133" s="6">
        <v>43151</v>
      </c>
      <c r="E133" s="3">
        <v>-83</v>
      </c>
      <c r="H133" t="s">
        <v>68</v>
      </c>
      <c r="I133" t="s">
        <v>265</v>
      </c>
      <c r="J133" t="s">
        <v>266</v>
      </c>
    </row>
    <row r="134" spans="1:26" ht="15.75" customHeight="1">
      <c r="A134" s="5">
        <v>78</v>
      </c>
      <c r="B134" s="11">
        <f t="shared" si="3"/>
        <v>2038.6600000000003</v>
      </c>
      <c r="C134" s="11">
        <f t="shared" si="4"/>
        <v>2350.4499999999998</v>
      </c>
      <c r="D134" s="6">
        <v>43151</v>
      </c>
      <c r="E134" s="3">
        <v>-2.5</v>
      </c>
      <c r="H134" t="s">
        <v>78</v>
      </c>
      <c r="I134" t="s">
        <v>79</v>
      </c>
    </row>
    <row r="135" spans="1:26" ht="15.75" customHeight="1">
      <c r="A135" s="5">
        <v>77</v>
      </c>
      <c r="B135" s="11">
        <f t="shared" si="3"/>
        <v>1738.6600000000003</v>
      </c>
      <c r="C135" s="11">
        <f t="shared" si="4"/>
        <v>1913.3900000000008</v>
      </c>
      <c r="D135" s="6">
        <v>43151</v>
      </c>
      <c r="E135" s="3">
        <v>-300</v>
      </c>
      <c r="H135" t="s">
        <v>68</v>
      </c>
      <c r="I135" t="s">
        <v>270</v>
      </c>
      <c r="J135" t="s">
        <v>271</v>
      </c>
    </row>
    <row r="136" spans="1:26" ht="15.75" customHeight="1">
      <c r="A136" s="5">
        <v>76</v>
      </c>
      <c r="B136" s="11">
        <f t="shared" si="3"/>
        <v>1635.6600000000003</v>
      </c>
      <c r="C136" s="11">
        <f t="shared" si="4"/>
        <v>2247.4499999999998</v>
      </c>
      <c r="D136" s="6">
        <v>43151</v>
      </c>
      <c r="E136" s="3">
        <v>-103</v>
      </c>
      <c r="H136" t="s">
        <v>68</v>
      </c>
      <c r="I136" t="s">
        <v>272</v>
      </c>
      <c r="J136" t="s">
        <v>273</v>
      </c>
    </row>
    <row r="137" spans="1:26" ht="15.75" customHeight="1">
      <c r="A137" s="5">
        <v>75</v>
      </c>
      <c r="B137" s="11">
        <f t="shared" si="3"/>
        <v>1633.1600000000003</v>
      </c>
      <c r="C137" s="11">
        <f t="shared" si="4"/>
        <v>1910.8900000000008</v>
      </c>
      <c r="D137" s="6">
        <v>43151</v>
      </c>
      <c r="E137" s="3">
        <v>-2.5</v>
      </c>
      <c r="H137" t="s">
        <v>78</v>
      </c>
      <c r="I137" t="s">
        <v>79</v>
      </c>
      <c r="W137" s="8"/>
      <c r="X137" s="8"/>
      <c r="Y137" s="8"/>
      <c r="Z137" s="8"/>
    </row>
    <row r="138" spans="1:26" ht="15.75" customHeight="1">
      <c r="A138" s="5">
        <v>74</v>
      </c>
      <c r="B138" s="11">
        <f t="shared" si="3"/>
        <v>1430.1600000000003</v>
      </c>
      <c r="C138" s="11">
        <f t="shared" si="4"/>
        <v>2044.4499999999998</v>
      </c>
      <c r="D138" s="6">
        <v>43151</v>
      </c>
      <c r="E138" s="3">
        <v>-203</v>
      </c>
      <c r="H138" t="s">
        <v>68</v>
      </c>
      <c r="I138" t="s">
        <v>272</v>
      </c>
      <c r="J138" t="s">
        <v>275</v>
      </c>
    </row>
    <row r="139" spans="1:26" ht="15.75" customHeight="1">
      <c r="A139" s="5">
        <v>73</v>
      </c>
      <c r="B139" s="11">
        <f t="shared" si="3"/>
        <v>1427.6600000000003</v>
      </c>
      <c r="C139" s="11">
        <f t="shared" si="4"/>
        <v>1908.3900000000008</v>
      </c>
      <c r="D139" s="6">
        <v>43151</v>
      </c>
      <c r="E139" s="3">
        <v>-2.5</v>
      </c>
      <c r="H139" t="s">
        <v>78</v>
      </c>
      <c r="I139" t="s">
        <v>79</v>
      </c>
    </row>
    <row r="140" spans="1:26" ht="15.75" customHeight="1">
      <c r="A140" s="5">
        <v>72</v>
      </c>
      <c r="B140" s="11">
        <f t="shared" si="3"/>
        <v>1124.6600000000003</v>
      </c>
      <c r="C140" s="11">
        <f t="shared" si="4"/>
        <v>1741.4499999999998</v>
      </c>
      <c r="D140" s="6">
        <v>43153</v>
      </c>
      <c r="E140" s="3">
        <v>-303</v>
      </c>
      <c r="H140" t="s">
        <v>68</v>
      </c>
      <c r="I140" t="s">
        <v>277</v>
      </c>
      <c r="J140" t="s">
        <v>278</v>
      </c>
    </row>
    <row r="141" spans="1:26" ht="15.75" customHeight="1">
      <c r="A141" s="5">
        <v>71</v>
      </c>
      <c r="B141" s="11">
        <f t="shared" si="3"/>
        <v>1122.1600000000003</v>
      </c>
      <c r="C141" s="11">
        <f t="shared" si="4"/>
        <v>1905.8900000000008</v>
      </c>
      <c r="D141" s="6">
        <v>43153</v>
      </c>
      <c r="E141" s="3">
        <v>-2.5</v>
      </c>
      <c r="H141" t="s">
        <v>78</v>
      </c>
      <c r="I141" t="s">
        <v>79</v>
      </c>
    </row>
    <row r="142" spans="1:26" ht="15.75" customHeight="1">
      <c r="A142" s="5">
        <v>70</v>
      </c>
      <c r="B142" s="11">
        <f t="shared" si="3"/>
        <v>819.16000000000031</v>
      </c>
      <c r="C142" s="11">
        <f t="shared" si="4"/>
        <v>1438.4499999999998</v>
      </c>
      <c r="D142" s="6">
        <v>43154</v>
      </c>
      <c r="E142" s="3">
        <v>-303</v>
      </c>
      <c r="H142" t="s">
        <v>68</v>
      </c>
      <c r="I142" t="s">
        <v>279</v>
      </c>
      <c r="J142" t="s">
        <v>280</v>
      </c>
    </row>
    <row r="143" spans="1:26" ht="15.75" customHeight="1">
      <c r="A143" s="5">
        <v>69</v>
      </c>
      <c r="B143" s="11">
        <f t="shared" si="3"/>
        <v>816.66000000000031</v>
      </c>
      <c r="C143" s="11">
        <f t="shared" si="4"/>
        <v>1903.3900000000008</v>
      </c>
      <c r="D143" s="6">
        <v>43154</v>
      </c>
      <c r="E143" s="3">
        <v>-2.5</v>
      </c>
      <c r="H143" t="s">
        <v>78</v>
      </c>
      <c r="I143" t="s">
        <v>79</v>
      </c>
    </row>
    <row r="144" spans="1:26" ht="15.75" customHeight="1">
      <c r="A144" s="5">
        <v>68</v>
      </c>
      <c r="B144" s="11">
        <f t="shared" si="3"/>
        <v>516.66000000000031</v>
      </c>
      <c r="C144" s="11">
        <f t="shared" si="4"/>
        <v>1138.4499999999998</v>
      </c>
      <c r="D144" s="6">
        <v>43157</v>
      </c>
      <c r="E144" s="3">
        <v>-300</v>
      </c>
      <c r="H144" t="s">
        <v>68</v>
      </c>
      <c r="I144" t="s">
        <v>281</v>
      </c>
      <c r="J144" t="s">
        <v>282</v>
      </c>
    </row>
    <row r="145" spans="1:26" ht="15.75" customHeight="1">
      <c r="A145" s="5">
        <v>67</v>
      </c>
      <c r="B145" s="11">
        <f t="shared" si="3"/>
        <v>316.66000000000031</v>
      </c>
      <c r="C145" s="11">
        <f t="shared" si="4"/>
        <v>1703.3900000000008</v>
      </c>
      <c r="D145" s="6">
        <v>43157</v>
      </c>
      <c r="E145" s="3">
        <v>-200</v>
      </c>
      <c r="H145" t="s">
        <v>68</v>
      </c>
      <c r="I145" t="s">
        <v>284</v>
      </c>
      <c r="J145" t="s">
        <v>285</v>
      </c>
    </row>
    <row r="146" spans="1:26" ht="15.75" customHeight="1">
      <c r="A146" s="5">
        <v>66</v>
      </c>
      <c r="B146" s="11">
        <f t="shared" si="3"/>
        <v>1016.6600000000003</v>
      </c>
      <c r="C146" s="11">
        <f t="shared" si="4"/>
        <v>1838.4499999999998</v>
      </c>
      <c r="D146" s="6">
        <v>43158</v>
      </c>
      <c r="E146" s="3">
        <v>700</v>
      </c>
      <c r="H146" t="s">
        <v>40</v>
      </c>
      <c r="I146" t="s">
        <v>286</v>
      </c>
      <c r="J146" t="s">
        <v>287</v>
      </c>
    </row>
    <row r="147" spans="1:26" ht="15.75" customHeight="1">
      <c r="A147" s="5">
        <v>65</v>
      </c>
      <c r="B147" s="11">
        <f t="shared" si="3"/>
        <v>916.66000000000031</v>
      </c>
      <c r="C147" s="11">
        <f t="shared" si="4"/>
        <v>1603.3900000000008</v>
      </c>
      <c r="D147" s="6">
        <v>43159</v>
      </c>
      <c r="E147" s="3">
        <v>-100</v>
      </c>
      <c r="H147" t="s">
        <v>68</v>
      </c>
      <c r="I147" t="s">
        <v>289</v>
      </c>
      <c r="J147" t="s">
        <v>290</v>
      </c>
    </row>
    <row r="148" spans="1:26" ht="15.75" customHeight="1">
      <c r="A148" s="5">
        <v>64</v>
      </c>
      <c r="B148" s="11">
        <f t="shared" si="3"/>
        <v>713.66000000000031</v>
      </c>
      <c r="C148" s="11">
        <f t="shared" si="4"/>
        <v>1635.4499999999998</v>
      </c>
      <c r="D148" s="6">
        <v>43159</v>
      </c>
      <c r="E148" s="3">
        <v>-203</v>
      </c>
      <c r="H148" t="s">
        <v>68</v>
      </c>
      <c r="I148" t="s">
        <v>291</v>
      </c>
      <c r="J148" t="s">
        <v>292</v>
      </c>
    </row>
    <row r="149" spans="1:26" ht="15.75" customHeight="1">
      <c r="A149" s="5">
        <v>63</v>
      </c>
      <c r="B149" s="11">
        <f t="shared" si="3"/>
        <v>711.16000000000031</v>
      </c>
      <c r="C149" s="11">
        <f t="shared" si="4"/>
        <v>1600.8900000000008</v>
      </c>
      <c r="D149" s="6">
        <v>43159</v>
      </c>
      <c r="E149" s="3">
        <v>-2.5</v>
      </c>
      <c r="H149" t="s">
        <v>78</v>
      </c>
      <c r="I149" t="s">
        <v>79</v>
      </c>
    </row>
    <row r="150" spans="1:26" ht="15.75" customHeight="1">
      <c r="A150" s="5">
        <v>62</v>
      </c>
      <c r="B150" s="11">
        <f t="shared" si="3"/>
        <v>1051.1600000000003</v>
      </c>
      <c r="C150" s="11">
        <f t="shared" si="4"/>
        <v>1975.4499999999998</v>
      </c>
      <c r="D150" s="12">
        <v>43160</v>
      </c>
      <c r="E150" s="13">
        <v>340</v>
      </c>
      <c r="F150" s="14"/>
      <c r="G150" s="14"/>
      <c r="H150" s="14" t="s">
        <v>40</v>
      </c>
      <c r="I150" s="14" t="s">
        <v>223</v>
      </c>
      <c r="J150" s="14" t="s">
        <v>224</v>
      </c>
      <c r="K150" s="14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6" ht="15.75" customHeight="1">
      <c r="A151" s="5">
        <v>61</v>
      </c>
      <c r="B151" s="11">
        <f t="shared" si="3"/>
        <v>1171.1600000000003</v>
      </c>
      <c r="C151" s="11">
        <f t="shared" si="4"/>
        <v>1720.8900000000008</v>
      </c>
      <c r="D151" s="12">
        <v>43160</v>
      </c>
      <c r="E151" s="13">
        <v>120</v>
      </c>
      <c r="F151" s="14" t="s">
        <v>296</v>
      </c>
      <c r="G151" s="14"/>
      <c r="H151" s="14" t="s">
        <v>40</v>
      </c>
      <c r="I151" s="14" t="s">
        <v>223</v>
      </c>
      <c r="J151" s="14" t="s">
        <v>226</v>
      </c>
      <c r="K151" s="14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6" ht="15.75" customHeight="1">
      <c r="A152" s="5">
        <v>60</v>
      </c>
      <c r="B152" s="11">
        <f t="shared" si="3"/>
        <v>1169.1600000000003</v>
      </c>
      <c r="C152" s="11">
        <f t="shared" si="4"/>
        <v>1973.4499999999998</v>
      </c>
      <c r="D152" s="6">
        <v>43161</v>
      </c>
      <c r="E152" s="3">
        <v>-2</v>
      </c>
      <c r="H152" t="s">
        <v>78</v>
      </c>
      <c r="I152" t="s">
        <v>298</v>
      </c>
      <c r="J152" t="s">
        <v>299</v>
      </c>
    </row>
    <row r="153" spans="1:26" ht="15.75" customHeight="1">
      <c r="A153" s="5">
        <v>59</v>
      </c>
      <c r="B153" s="11">
        <f t="shared" si="3"/>
        <v>1269.1600000000003</v>
      </c>
      <c r="C153" s="11">
        <f t="shared" si="4"/>
        <v>1820.8900000000008</v>
      </c>
      <c r="D153" s="6">
        <v>43161</v>
      </c>
      <c r="E153" s="3">
        <v>100</v>
      </c>
      <c r="H153" t="s">
        <v>40</v>
      </c>
      <c r="I153" t="s">
        <v>300</v>
      </c>
      <c r="J153" t="s">
        <v>301</v>
      </c>
    </row>
    <row r="154" spans="1:26" ht="15.75" customHeight="1">
      <c r="A154" s="5">
        <v>58</v>
      </c>
      <c r="B154" s="11">
        <f t="shared" si="3"/>
        <v>451.0500000000003</v>
      </c>
      <c r="C154" s="11">
        <f t="shared" si="4"/>
        <v>1155.3399999999997</v>
      </c>
      <c r="D154" s="32">
        <v>43161</v>
      </c>
      <c r="E154" s="37">
        <v>-818.11</v>
      </c>
      <c r="F154" s="23" t="s">
        <v>218</v>
      </c>
      <c r="G154" s="23"/>
      <c r="H154" s="23" t="s">
        <v>72</v>
      </c>
      <c r="I154" s="23" t="s">
        <v>219</v>
      </c>
      <c r="J154" s="23" t="s">
        <v>220</v>
      </c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</row>
    <row r="155" spans="1:26" ht="15.75" customHeight="1">
      <c r="A155" s="5">
        <v>57</v>
      </c>
      <c r="B155" s="11">
        <f t="shared" si="3"/>
        <v>397.59000000000032</v>
      </c>
      <c r="C155" s="11">
        <f t="shared" si="4"/>
        <v>1767.4300000000007</v>
      </c>
      <c r="D155" s="32">
        <v>43161</v>
      </c>
      <c r="E155" s="37">
        <v>-53.46</v>
      </c>
      <c r="F155" s="23" t="s">
        <v>218</v>
      </c>
      <c r="G155" s="23"/>
      <c r="H155" s="23" t="s">
        <v>72</v>
      </c>
      <c r="I155" s="23" t="s">
        <v>219</v>
      </c>
      <c r="J155" s="23" t="s">
        <v>221</v>
      </c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</row>
    <row r="156" spans="1:26" ht="15.75" customHeight="1">
      <c r="A156" s="5">
        <v>56</v>
      </c>
      <c r="B156" s="11">
        <f t="shared" si="3"/>
        <v>294.59000000000032</v>
      </c>
      <c r="C156" s="11">
        <f t="shared" si="4"/>
        <v>1052.3399999999997</v>
      </c>
      <c r="D156" s="6">
        <v>43161</v>
      </c>
      <c r="E156" s="3">
        <v>-103</v>
      </c>
      <c r="H156" t="s">
        <v>68</v>
      </c>
      <c r="I156" t="s">
        <v>308</v>
      </c>
      <c r="J156" t="s">
        <v>309</v>
      </c>
    </row>
    <row r="157" spans="1:26" ht="15.75" customHeight="1">
      <c r="A157" s="5">
        <v>55</v>
      </c>
      <c r="B157" s="11">
        <f t="shared" si="3"/>
        <v>292.09000000000032</v>
      </c>
      <c r="C157" s="11">
        <f t="shared" si="4"/>
        <v>1764.9300000000007</v>
      </c>
      <c r="D157" s="6">
        <v>43161</v>
      </c>
      <c r="E157" s="3">
        <v>-2.5</v>
      </c>
      <c r="H157" t="s">
        <v>78</v>
      </c>
      <c r="I157" t="s">
        <v>79</v>
      </c>
    </row>
    <row r="158" spans="1:26" ht="15.75" customHeight="1">
      <c r="A158" s="5">
        <v>54</v>
      </c>
      <c r="B158" s="11">
        <f t="shared" si="3"/>
        <v>249.09000000000032</v>
      </c>
      <c r="C158" s="11">
        <f t="shared" si="4"/>
        <v>1009.3399999999997</v>
      </c>
      <c r="D158" s="6">
        <v>43161</v>
      </c>
      <c r="E158" s="3">
        <v>-43</v>
      </c>
      <c r="H158" t="s">
        <v>68</v>
      </c>
      <c r="I158" t="s">
        <v>308</v>
      </c>
      <c r="J158" t="s">
        <v>310</v>
      </c>
      <c r="W158" s="8"/>
      <c r="X158" s="8"/>
      <c r="Y158" s="8"/>
      <c r="Z158" s="8"/>
    </row>
    <row r="159" spans="1:26" ht="15.75" customHeight="1">
      <c r="A159" s="5">
        <v>53</v>
      </c>
      <c r="B159" s="11">
        <f t="shared" si="3"/>
        <v>246.59000000000032</v>
      </c>
      <c r="C159" s="11">
        <f t="shared" si="4"/>
        <v>1762.4300000000007</v>
      </c>
      <c r="D159" s="6">
        <v>43161</v>
      </c>
      <c r="E159" s="3">
        <v>-2.5</v>
      </c>
      <c r="H159" t="s">
        <v>78</v>
      </c>
      <c r="I159" t="s">
        <v>79</v>
      </c>
      <c r="W159" s="8"/>
      <c r="X159" s="8"/>
      <c r="Y159" s="8"/>
      <c r="Z159" s="8"/>
    </row>
    <row r="160" spans="1:26" ht="15.75" customHeight="1">
      <c r="A160" s="5">
        <v>52</v>
      </c>
      <c r="B160" s="11">
        <f t="shared" si="3"/>
        <v>163.59000000000032</v>
      </c>
      <c r="C160" s="11">
        <f t="shared" si="4"/>
        <v>926.33999999999969</v>
      </c>
      <c r="D160" s="6">
        <v>43161</v>
      </c>
      <c r="E160" s="3">
        <v>-83</v>
      </c>
      <c r="H160" t="s">
        <v>68</v>
      </c>
      <c r="I160" t="s">
        <v>312</v>
      </c>
      <c r="J160" t="s">
        <v>313</v>
      </c>
      <c r="W160" s="8"/>
      <c r="X160" s="8"/>
      <c r="Y160" s="8"/>
      <c r="Z160" s="8"/>
    </row>
    <row r="161" spans="1:26" ht="15.75" customHeight="1">
      <c r="A161" s="5">
        <v>51</v>
      </c>
      <c r="B161" s="11">
        <f t="shared" si="3"/>
        <v>161.09000000000032</v>
      </c>
      <c r="C161" s="11">
        <f t="shared" si="4"/>
        <v>1759.9300000000007</v>
      </c>
      <c r="D161" s="6">
        <v>43161</v>
      </c>
      <c r="E161" s="3">
        <v>-2.5</v>
      </c>
      <c r="H161" t="s">
        <v>78</v>
      </c>
      <c r="I161" t="s">
        <v>79</v>
      </c>
    </row>
    <row r="162" spans="1:26" ht="15.75" customHeight="1">
      <c r="A162" s="5">
        <v>50</v>
      </c>
      <c r="B162" s="11">
        <f t="shared" si="3"/>
        <v>18.990000000000322</v>
      </c>
      <c r="C162" s="11">
        <f t="shared" si="4"/>
        <v>784.23999999999967</v>
      </c>
      <c r="D162" s="12">
        <v>43164</v>
      </c>
      <c r="E162" s="13">
        <v>-142.1</v>
      </c>
      <c r="F162" s="14" t="s">
        <v>227</v>
      </c>
      <c r="G162" s="14"/>
      <c r="H162" s="14" t="s">
        <v>72</v>
      </c>
      <c r="I162" s="14" t="s">
        <v>228</v>
      </c>
      <c r="J162" s="14" t="s">
        <v>229</v>
      </c>
      <c r="K162" s="14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5">
        <v>49</v>
      </c>
      <c r="B163" s="11">
        <f t="shared" si="3"/>
        <v>-64.009999999999678</v>
      </c>
      <c r="C163" s="11">
        <f t="shared" si="4"/>
        <v>1676.9300000000007</v>
      </c>
      <c r="D163" s="6">
        <v>43164</v>
      </c>
      <c r="E163" s="3">
        <v>-83</v>
      </c>
      <c r="H163" t="s">
        <v>68</v>
      </c>
      <c r="I163" t="s">
        <v>315</v>
      </c>
      <c r="J163" t="s">
        <v>316</v>
      </c>
      <c r="W163" s="8"/>
      <c r="X163" s="8"/>
      <c r="Y163" s="8"/>
      <c r="Z163" s="8"/>
    </row>
    <row r="164" spans="1:26" ht="15.75" customHeight="1">
      <c r="A164" s="5">
        <v>48</v>
      </c>
      <c r="B164" s="11">
        <f t="shared" si="3"/>
        <v>-66.509999999999678</v>
      </c>
      <c r="C164" s="11">
        <f t="shared" si="4"/>
        <v>781.73999999999967</v>
      </c>
      <c r="D164" s="6">
        <v>43164</v>
      </c>
      <c r="E164" s="3">
        <v>-2.5</v>
      </c>
      <c r="H164" t="s">
        <v>78</v>
      </c>
      <c r="I164" t="s">
        <v>79</v>
      </c>
    </row>
    <row r="165" spans="1:26" ht="15.75" customHeight="1">
      <c r="A165" s="5">
        <v>47</v>
      </c>
      <c r="B165" s="11">
        <f t="shared" si="3"/>
        <v>-6.5099999999996783</v>
      </c>
      <c r="C165" s="11">
        <f t="shared" si="4"/>
        <v>1736.9300000000007</v>
      </c>
      <c r="D165" s="6">
        <v>43166</v>
      </c>
      <c r="E165" s="3">
        <v>60</v>
      </c>
      <c r="H165" t="s">
        <v>40</v>
      </c>
      <c r="I165" t="s">
        <v>317</v>
      </c>
      <c r="J165" t="s">
        <v>318</v>
      </c>
    </row>
    <row r="166" spans="1:26" ht="15.75" customHeight="1">
      <c r="A166" s="5">
        <v>46</v>
      </c>
      <c r="B166" s="11">
        <f t="shared" si="3"/>
        <v>-46.509999999999678</v>
      </c>
      <c r="C166" s="11">
        <f t="shared" si="4"/>
        <v>741.73999999999967</v>
      </c>
      <c r="D166" s="6">
        <v>43166</v>
      </c>
      <c r="E166" s="3">
        <v>-40</v>
      </c>
      <c r="H166" t="s">
        <v>68</v>
      </c>
      <c r="I166" t="s">
        <v>319</v>
      </c>
      <c r="J166" t="s">
        <v>320</v>
      </c>
    </row>
    <row r="167" spans="1:26" ht="15.75" customHeight="1">
      <c r="A167" s="5">
        <v>45</v>
      </c>
      <c r="B167" s="11">
        <f t="shared" si="3"/>
        <v>-89.509999999999678</v>
      </c>
      <c r="C167" s="11">
        <f t="shared" si="4"/>
        <v>1693.9300000000007</v>
      </c>
      <c r="D167" s="6">
        <v>43171</v>
      </c>
      <c r="E167" s="3">
        <v>-43</v>
      </c>
      <c r="H167" t="s">
        <v>68</v>
      </c>
      <c r="I167" t="s">
        <v>321</v>
      </c>
      <c r="J167" t="s">
        <v>323</v>
      </c>
    </row>
    <row r="168" spans="1:26" ht="15.75" customHeight="1">
      <c r="A168" s="5">
        <v>44</v>
      </c>
      <c r="B168" s="11">
        <f t="shared" si="3"/>
        <v>-92.009999999999678</v>
      </c>
      <c r="C168" s="11">
        <f t="shared" si="4"/>
        <v>739.23999999999967</v>
      </c>
      <c r="D168" s="6">
        <v>43171</v>
      </c>
      <c r="E168" s="3">
        <v>-2.5</v>
      </c>
      <c r="H168" t="s">
        <v>78</v>
      </c>
      <c r="I168" t="s">
        <v>79</v>
      </c>
    </row>
    <row r="169" spans="1:26" ht="15.75" customHeight="1">
      <c r="A169" s="5">
        <v>43</v>
      </c>
      <c r="B169" s="11">
        <f t="shared" si="3"/>
        <v>-115.00999999999968</v>
      </c>
      <c r="C169" s="11">
        <f t="shared" si="4"/>
        <v>1670.9300000000007</v>
      </c>
      <c r="D169" s="6">
        <v>43171</v>
      </c>
      <c r="E169" s="3">
        <v>-23</v>
      </c>
      <c r="H169" t="s">
        <v>68</v>
      </c>
      <c r="I169" t="s">
        <v>321</v>
      </c>
      <c r="J169" t="s">
        <v>328</v>
      </c>
    </row>
    <row r="170" spans="1:26" ht="15.75" customHeight="1">
      <c r="A170" s="5">
        <v>42</v>
      </c>
      <c r="B170" s="11">
        <f t="shared" si="3"/>
        <v>-117.50999999999968</v>
      </c>
      <c r="C170" s="11">
        <f t="shared" si="4"/>
        <v>736.73999999999967</v>
      </c>
      <c r="D170" s="6">
        <v>43171</v>
      </c>
      <c r="E170" s="3">
        <v>-2.5</v>
      </c>
      <c r="H170" t="s">
        <v>78</v>
      </c>
      <c r="I170" t="s">
        <v>79</v>
      </c>
      <c r="W170" s="8"/>
      <c r="X170" s="8"/>
      <c r="Y170" s="8"/>
      <c r="Z170" s="8"/>
    </row>
    <row r="171" spans="1:26" ht="15.75" customHeight="1">
      <c r="A171" s="5">
        <v>41</v>
      </c>
      <c r="B171" s="11">
        <f t="shared" si="3"/>
        <v>-152.50999999999968</v>
      </c>
      <c r="C171" s="11">
        <f t="shared" si="4"/>
        <v>1635.9300000000007</v>
      </c>
      <c r="D171" s="6">
        <v>43172</v>
      </c>
      <c r="E171" s="3">
        <v>-35</v>
      </c>
      <c r="F171" t="s">
        <v>331</v>
      </c>
      <c r="H171" t="s">
        <v>78</v>
      </c>
      <c r="I171" t="s">
        <v>332</v>
      </c>
      <c r="J171" t="s">
        <v>208</v>
      </c>
      <c r="W171" s="8"/>
      <c r="X171" s="8"/>
      <c r="Y171" s="8"/>
      <c r="Z171" s="8"/>
    </row>
    <row r="172" spans="1:26" ht="15.75" customHeight="1">
      <c r="A172" s="5">
        <v>40</v>
      </c>
      <c r="B172" s="11">
        <f t="shared" si="3"/>
        <v>247.49000000000032</v>
      </c>
      <c r="C172" s="11">
        <f t="shared" si="4"/>
        <v>1136.7399999999998</v>
      </c>
      <c r="D172" s="6">
        <v>43181</v>
      </c>
      <c r="E172" s="3">
        <v>400</v>
      </c>
      <c r="H172" t="s">
        <v>40</v>
      </c>
      <c r="I172" t="s">
        <v>333</v>
      </c>
      <c r="J172" t="s">
        <v>334</v>
      </c>
      <c r="W172" s="8"/>
      <c r="X172" s="8"/>
      <c r="Y172" s="8"/>
      <c r="Z172" s="8"/>
    </row>
    <row r="173" spans="1:26" ht="15.75" customHeight="1">
      <c r="A173" s="5">
        <v>39</v>
      </c>
      <c r="B173" s="11">
        <f t="shared" si="3"/>
        <v>64.490000000000322</v>
      </c>
      <c r="C173" s="11">
        <f t="shared" si="4"/>
        <v>1452.9300000000007</v>
      </c>
      <c r="D173" s="6">
        <v>43185</v>
      </c>
      <c r="E173" s="3">
        <v>-183</v>
      </c>
      <c r="H173" t="s">
        <v>68</v>
      </c>
      <c r="I173" t="s">
        <v>335</v>
      </c>
      <c r="J173" t="s">
        <v>336</v>
      </c>
      <c r="W173" s="8"/>
      <c r="X173" s="8"/>
      <c r="Y173" s="8"/>
      <c r="Z173" s="8"/>
    </row>
    <row r="174" spans="1:26" ht="15.75" customHeight="1">
      <c r="A174" s="5">
        <v>38</v>
      </c>
      <c r="B174" s="11">
        <f t="shared" si="3"/>
        <v>61.990000000000322</v>
      </c>
      <c r="C174" s="11">
        <f t="shared" si="4"/>
        <v>1134.2399999999998</v>
      </c>
      <c r="D174" s="6">
        <v>43185</v>
      </c>
      <c r="E174" s="3">
        <v>-2.5</v>
      </c>
      <c r="H174" t="s">
        <v>78</v>
      </c>
      <c r="I174" t="s">
        <v>79</v>
      </c>
      <c r="W174" s="8"/>
      <c r="X174" s="8"/>
      <c r="Y174" s="8"/>
      <c r="Z174" s="8"/>
    </row>
    <row r="175" spans="1:26" ht="15.75" customHeight="1">
      <c r="A175" s="5">
        <v>37</v>
      </c>
      <c r="B175" s="11">
        <f t="shared" si="3"/>
        <v>-1.0099999999996783</v>
      </c>
      <c r="C175" s="11">
        <f t="shared" si="4"/>
        <v>1389.9300000000007</v>
      </c>
      <c r="D175" s="6">
        <v>43185</v>
      </c>
      <c r="E175" s="3">
        <v>-63</v>
      </c>
      <c r="H175" t="s">
        <v>68</v>
      </c>
      <c r="I175" t="s">
        <v>337</v>
      </c>
      <c r="J175" t="s">
        <v>338</v>
      </c>
      <c r="W175" s="8"/>
      <c r="X175" s="8"/>
      <c r="Y175" s="8"/>
      <c r="Z175" s="8"/>
    </row>
    <row r="176" spans="1:26" ht="15.75" customHeight="1">
      <c r="A176" s="5">
        <v>36</v>
      </c>
      <c r="B176" s="11">
        <f t="shared" si="3"/>
        <v>-3.5099999999996783</v>
      </c>
      <c r="C176" s="11">
        <f t="shared" si="4"/>
        <v>1131.7399999999998</v>
      </c>
      <c r="D176" s="6">
        <v>43185</v>
      </c>
      <c r="E176" s="3">
        <v>-2.5</v>
      </c>
      <c r="H176" t="s">
        <v>78</v>
      </c>
      <c r="I176" t="s">
        <v>79</v>
      </c>
      <c r="W176" s="8"/>
      <c r="X176" s="8"/>
      <c r="Y176" s="8"/>
      <c r="Z176" s="8"/>
    </row>
    <row r="177" spans="1:26" ht="15.75" customHeight="1">
      <c r="A177" s="5">
        <v>35</v>
      </c>
      <c r="B177" s="11">
        <f t="shared" si="3"/>
        <v>-53.509999999999678</v>
      </c>
      <c r="C177" s="11">
        <f t="shared" si="4"/>
        <v>1339.9300000000007</v>
      </c>
      <c r="D177" s="6">
        <v>43187</v>
      </c>
      <c r="E177" s="3">
        <v>-50</v>
      </c>
      <c r="H177" t="s">
        <v>68</v>
      </c>
      <c r="I177" t="s">
        <v>342</v>
      </c>
      <c r="J177" t="s">
        <v>344</v>
      </c>
      <c r="W177" s="8"/>
      <c r="X177" s="8"/>
      <c r="Y177" s="8"/>
      <c r="Z177" s="8"/>
    </row>
    <row r="178" spans="1:26" ht="15.75" customHeight="1">
      <c r="A178" s="5">
        <v>34</v>
      </c>
      <c r="B178" s="11">
        <f t="shared" si="3"/>
        <v>-85.189999999999685</v>
      </c>
      <c r="C178" s="11">
        <f t="shared" si="4"/>
        <v>1100.0599999999997</v>
      </c>
      <c r="D178" s="6">
        <v>43187</v>
      </c>
      <c r="E178" s="3">
        <v>-31.68</v>
      </c>
      <c r="F178" s="31" t="s">
        <v>347</v>
      </c>
      <c r="H178" t="s">
        <v>72</v>
      </c>
      <c r="I178" t="s">
        <v>348</v>
      </c>
      <c r="J178" t="s">
        <v>349</v>
      </c>
      <c r="W178" s="8"/>
      <c r="X178" s="8"/>
      <c r="Y178" s="8"/>
      <c r="Z178" s="8"/>
    </row>
    <row r="179" spans="1:26" ht="15.75" customHeight="1">
      <c r="A179" s="5">
        <v>33</v>
      </c>
      <c r="B179" s="11">
        <f t="shared" si="3"/>
        <v>-95.189999999999685</v>
      </c>
      <c r="C179" s="11">
        <f t="shared" si="4"/>
        <v>1329.9300000000007</v>
      </c>
      <c r="D179" s="6">
        <v>43200</v>
      </c>
      <c r="E179" s="3">
        <v>-10</v>
      </c>
      <c r="F179" t="s">
        <v>230</v>
      </c>
      <c r="H179" t="s">
        <v>78</v>
      </c>
      <c r="I179" t="s">
        <v>232</v>
      </c>
      <c r="W179" s="8"/>
      <c r="X179" s="8"/>
      <c r="Y179" s="8"/>
      <c r="Z179" s="8"/>
    </row>
    <row r="180" spans="1:26" ht="15.75" customHeight="1">
      <c r="A180" s="5">
        <v>32</v>
      </c>
      <c r="B180" s="11">
        <f t="shared" si="3"/>
        <v>384.81000000000029</v>
      </c>
      <c r="C180" s="11">
        <f t="shared" si="4"/>
        <v>1580.0599999999997</v>
      </c>
      <c r="D180" s="12">
        <v>43223</v>
      </c>
      <c r="E180" s="13">
        <v>480</v>
      </c>
      <c r="F180" s="14" t="s">
        <v>353</v>
      </c>
      <c r="G180" s="14"/>
      <c r="H180" s="14" t="s">
        <v>40</v>
      </c>
      <c r="I180" s="14" t="s">
        <v>268</v>
      </c>
      <c r="J180" s="14" t="s">
        <v>269</v>
      </c>
      <c r="K180" s="14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5">
        <v>31</v>
      </c>
      <c r="B181" s="11">
        <f t="shared" si="3"/>
        <v>416.81000000000029</v>
      </c>
      <c r="C181" s="11">
        <f t="shared" si="4"/>
        <v>1361.9300000000007</v>
      </c>
      <c r="D181" s="12">
        <v>43224</v>
      </c>
      <c r="E181" s="13">
        <v>32</v>
      </c>
      <c r="F181" s="14"/>
      <c r="G181" s="14"/>
      <c r="H181" s="14" t="s">
        <v>40</v>
      </c>
      <c r="I181" s="14" t="s">
        <v>268</v>
      </c>
      <c r="J181" s="14" t="s">
        <v>274</v>
      </c>
      <c r="K181" s="14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5">
        <v>30</v>
      </c>
      <c r="B182" s="11">
        <f t="shared" si="3"/>
        <v>376.72000000000025</v>
      </c>
      <c r="C182" s="11">
        <f t="shared" si="4"/>
        <v>1539.9699999999998</v>
      </c>
      <c r="D182" s="6">
        <v>43224</v>
      </c>
      <c r="E182" s="3">
        <v>-40.090000000000003</v>
      </c>
      <c r="F182" s="8" t="s">
        <v>355</v>
      </c>
      <c r="H182" t="s">
        <v>72</v>
      </c>
      <c r="I182" t="s">
        <v>251</v>
      </c>
      <c r="J182" t="s">
        <v>260</v>
      </c>
    </row>
    <row r="183" spans="1:26" ht="15.75" customHeight="1">
      <c r="A183" s="5">
        <v>29</v>
      </c>
      <c r="B183" s="11">
        <f t="shared" si="3"/>
        <v>-41.889999999999759</v>
      </c>
      <c r="C183" s="11">
        <f t="shared" si="4"/>
        <v>943.32000000000073</v>
      </c>
      <c r="D183" s="12">
        <v>43224</v>
      </c>
      <c r="E183" s="13">
        <v>-418.61</v>
      </c>
      <c r="F183" s="14" t="s">
        <v>356</v>
      </c>
      <c r="G183" s="14"/>
      <c r="H183" s="14" t="s">
        <v>72</v>
      </c>
      <c r="I183" s="14" t="s">
        <v>251</v>
      </c>
      <c r="J183" s="14" t="s">
        <v>252</v>
      </c>
      <c r="K183" s="14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6" ht="15.75" customHeight="1">
      <c r="A184" s="5">
        <v>28</v>
      </c>
      <c r="B184" s="11">
        <f t="shared" si="3"/>
        <v>-68.619999999999763</v>
      </c>
      <c r="C184" s="11">
        <f t="shared" si="4"/>
        <v>1513.2399999999998</v>
      </c>
      <c r="D184" s="12">
        <v>43224</v>
      </c>
      <c r="E184" s="13">
        <v>-26.73</v>
      </c>
      <c r="F184" s="14" t="s">
        <v>356</v>
      </c>
      <c r="G184" s="14"/>
      <c r="H184" s="14" t="s">
        <v>72</v>
      </c>
      <c r="I184" s="14" t="s">
        <v>251</v>
      </c>
      <c r="J184" s="14" t="s">
        <v>254</v>
      </c>
      <c r="K184" s="14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6" ht="15.75" customHeight="1">
      <c r="A185" s="5">
        <v>27</v>
      </c>
      <c r="B185" s="11">
        <f t="shared" si="3"/>
        <v>-78.619999999999763</v>
      </c>
      <c r="C185" s="11">
        <f t="shared" si="4"/>
        <v>933.32000000000073</v>
      </c>
      <c r="D185" s="6">
        <v>43229</v>
      </c>
      <c r="E185" s="3">
        <v>-10</v>
      </c>
      <c r="F185" t="s">
        <v>230</v>
      </c>
      <c r="H185" t="s">
        <v>78</v>
      </c>
      <c r="I185" t="s">
        <v>232</v>
      </c>
    </row>
    <row r="186" spans="1:26" ht="15.75" customHeight="1">
      <c r="A186" s="5">
        <v>26</v>
      </c>
      <c r="B186" s="11">
        <f t="shared" si="3"/>
        <v>-98.619999999999763</v>
      </c>
      <c r="C186" s="11">
        <f t="shared" si="4"/>
        <v>1493.2399999999998</v>
      </c>
      <c r="D186" s="6">
        <v>43231</v>
      </c>
      <c r="E186" s="3">
        <v>-20</v>
      </c>
      <c r="H186" t="s">
        <v>68</v>
      </c>
      <c r="I186" t="s">
        <v>358</v>
      </c>
      <c r="J186" t="s">
        <v>359</v>
      </c>
      <c r="W186" s="8"/>
      <c r="X186" s="8"/>
      <c r="Y186" s="8"/>
      <c r="Z186" s="8"/>
    </row>
    <row r="187" spans="1:26" ht="15.75" customHeight="1">
      <c r="A187" s="5">
        <v>25</v>
      </c>
      <c r="B187" s="11">
        <f t="shared" si="3"/>
        <v>-108.61999999999976</v>
      </c>
      <c r="C187" s="11">
        <f t="shared" si="4"/>
        <v>923.32000000000073</v>
      </c>
      <c r="D187" s="6">
        <v>43262</v>
      </c>
      <c r="E187" s="3">
        <v>-10</v>
      </c>
      <c r="F187" t="s">
        <v>230</v>
      </c>
      <c r="H187" t="s">
        <v>78</v>
      </c>
      <c r="I187" t="s">
        <v>232</v>
      </c>
    </row>
    <row r="188" spans="1:26" ht="15.75" customHeight="1">
      <c r="A188" s="5">
        <v>24</v>
      </c>
      <c r="B188" s="11">
        <f t="shared" si="3"/>
        <v>-95.619999999999763</v>
      </c>
      <c r="C188" s="11">
        <f t="shared" si="4"/>
        <v>1506.2399999999998</v>
      </c>
      <c r="D188" s="12">
        <v>43276</v>
      </c>
      <c r="E188" s="13">
        <v>13</v>
      </c>
      <c r="F188" s="14" t="s">
        <v>360</v>
      </c>
      <c r="G188" s="14"/>
      <c r="H188" s="14" t="s">
        <v>40</v>
      </c>
      <c r="I188" s="14" t="s">
        <v>294</v>
      </c>
      <c r="J188" s="14" t="s">
        <v>295</v>
      </c>
      <c r="K188" s="14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6" ht="15.75" customHeight="1">
      <c r="A189" s="5">
        <v>23</v>
      </c>
      <c r="B189" s="11">
        <f t="shared" si="3"/>
        <v>-75.619999999999763</v>
      </c>
      <c r="C189" s="11">
        <f t="shared" si="4"/>
        <v>943.32000000000073</v>
      </c>
      <c r="D189" s="12">
        <v>43287</v>
      </c>
      <c r="E189" s="13">
        <v>20</v>
      </c>
      <c r="F189" s="14" t="s">
        <v>361</v>
      </c>
      <c r="G189" s="14"/>
      <c r="H189" s="14" t="s">
        <v>40</v>
      </c>
      <c r="I189" s="14" t="s">
        <v>302</v>
      </c>
      <c r="J189" s="14" t="s">
        <v>303</v>
      </c>
      <c r="K189" s="14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6" ht="15.75" customHeight="1">
      <c r="A190" s="5">
        <v>22</v>
      </c>
      <c r="B190" s="11">
        <f t="shared" si="3"/>
        <v>-95.619999999999763</v>
      </c>
      <c r="C190" s="11">
        <f t="shared" si="4"/>
        <v>1486.2399999999998</v>
      </c>
      <c r="D190" s="6">
        <v>43290</v>
      </c>
      <c r="E190" s="3">
        <v>-20</v>
      </c>
      <c r="H190" t="s">
        <v>68</v>
      </c>
      <c r="I190" t="s">
        <v>362</v>
      </c>
      <c r="J190" t="s">
        <v>363</v>
      </c>
    </row>
    <row r="191" spans="1:26" ht="15.75" customHeight="1">
      <c r="A191" s="5">
        <v>21</v>
      </c>
      <c r="B191" s="11">
        <f t="shared" si="3"/>
        <v>-105.61999999999976</v>
      </c>
      <c r="C191" s="11">
        <f t="shared" si="4"/>
        <v>933.32000000000073</v>
      </c>
      <c r="D191" s="6">
        <v>43292</v>
      </c>
      <c r="E191" s="3">
        <v>-10</v>
      </c>
      <c r="F191" t="s">
        <v>230</v>
      </c>
      <c r="H191" t="s">
        <v>78</v>
      </c>
      <c r="I191" t="s">
        <v>232</v>
      </c>
    </row>
    <row r="192" spans="1:26" ht="15.75" customHeight="1">
      <c r="A192" s="5">
        <v>20</v>
      </c>
      <c r="B192" s="11">
        <f t="shared" si="3"/>
        <v>2894.38</v>
      </c>
      <c r="C192" s="11">
        <f t="shared" si="4"/>
        <v>4486.24</v>
      </c>
      <c r="D192" s="6">
        <v>43308</v>
      </c>
      <c r="E192" s="3">
        <v>3000</v>
      </c>
      <c r="H192" t="s">
        <v>40</v>
      </c>
      <c r="I192" t="s">
        <v>364</v>
      </c>
      <c r="J192" t="s">
        <v>365</v>
      </c>
    </row>
    <row r="193" spans="1:26" ht="15.75" customHeight="1">
      <c r="A193" s="5">
        <v>19</v>
      </c>
      <c r="B193" s="11">
        <f t="shared" si="3"/>
        <v>3894.38</v>
      </c>
      <c r="C193" s="11">
        <f t="shared" si="4"/>
        <v>1933.3200000000006</v>
      </c>
      <c r="D193" s="6">
        <v>43308</v>
      </c>
      <c r="E193" s="3">
        <v>1000</v>
      </c>
      <c r="H193" t="s">
        <v>40</v>
      </c>
      <c r="I193" t="s">
        <v>364</v>
      </c>
      <c r="J193" t="s">
        <v>366</v>
      </c>
    </row>
    <row r="194" spans="1:26" ht="15.75" customHeight="1">
      <c r="A194" s="5">
        <v>18</v>
      </c>
      <c r="B194" s="11">
        <f t="shared" si="3"/>
        <v>3591.88</v>
      </c>
      <c r="C194" s="11">
        <f t="shared" si="4"/>
        <v>4183.74</v>
      </c>
      <c r="D194" s="6">
        <v>43311</v>
      </c>
      <c r="E194" s="3">
        <v>-302.5</v>
      </c>
      <c r="H194" t="s">
        <v>68</v>
      </c>
      <c r="I194" t="s">
        <v>367</v>
      </c>
      <c r="J194" t="s">
        <v>368</v>
      </c>
      <c r="W194" s="8"/>
      <c r="X194" s="8"/>
      <c r="Y194" s="8"/>
      <c r="Z194" s="8"/>
    </row>
    <row r="195" spans="1:26" ht="15.75" customHeight="1">
      <c r="A195" s="5">
        <v>17</v>
      </c>
      <c r="B195" s="11">
        <f t="shared" si="3"/>
        <v>3589.38</v>
      </c>
      <c r="C195" s="11">
        <f t="shared" si="4"/>
        <v>1930.8200000000006</v>
      </c>
      <c r="D195" s="6">
        <v>43311</v>
      </c>
      <c r="E195" s="3">
        <v>-2.5</v>
      </c>
      <c r="H195" t="s">
        <v>78</v>
      </c>
      <c r="I195" t="s">
        <v>79</v>
      </c>
      <c r="W195" s="8"/>
      <c r="X195" s="8"/>
      <c r="Y195" s="8"/>
      <c r="Z195" s="8"/>
    </row>
    <row r="196" spans="1:26" ht="15.75" customHeight="1">
      <c r="A196" s="5">
        <v>16</v>
      </c>
      <c r="B196" s="11">
        <f t="shared" si="3"/>
        <v>2498.8000000000002</v>
      </c>
      <c r="C196" s="11">
        <f t="shared" si="4"/>
        <v>3093.16</v>
      </c>
      <c r="D196" s="12">
        <v>43312</v>
      </c>
      <c r="E196" s="13">
        <v>-1090.58</v>
      </c>
      <c r="F196" s="31" t="s">
        <v>393</v>
      </c>
      <c r="G196" s="14"/>
      <c r="H196" s="14" t="s">
        <v>72</v>
      </c>
      <c r="I196" s="14" t="s">
        <v>305</v>
      </c>
      <c r="J196" s="14" t="s">
        <v>306</v>
      </c>
      <c r="K196" s="14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5">
        <v>15</v>
      </c>
      <c r="B197" s="11">
        <f t="shared" si="3"/>
        <v>2198.8000000000002</v>
      </c>
      <c r="C197" s="11">
        <f t="shared" si="4"/>
        <v>1630.8200000000006</v>
      </c>
      <c r="D197" s="6">
        <v>43313</v>
      </c>
      <c r="E197" s="3">
        <v>-300</v>
      </c>
      <c r="H197" t="s">
        <v>68</v>
      </c>
      <c r="I197" t="s">
        <v>369</v>
      </c>
      <c r="J197" t="s">
        <v>370</v>
      </c>
      <c r="W197" s="8"/>
      <c r="X197" s="8"/>
      <c r="Y197" s="8"/>
      <c r="Z197" s="8"/>
    </row>
    <row r="198" spans="1:26" ht="15.75" customHeight="1">
      <c r="A198" s="5">
        <v>14</v>
      </c>
      <c r="B198" s="11">
        <f t="shared" si="3"/>
        <v>1292.44</v>
      </c>
      <c r="C198" s="11">
        <f t="shared" si="4"/>
        <v>2186.7999999999997</v>
      </c>
      <c r="D198" s="6">
        <v>43315</v>
      </c>
      <c r="E198" s="3">
        <v>-906.36</v>
      </c>
      <c r="F198" t="s">
        <v>371</v>
      </c>
      <c r="G198">
        <v>3543</v>
      </c>
      <c r="H198" t="s">
        <v>12</v>
      </c>
      <c r="I198" t="s">
        <v>372</v>
      </c>
      <c r="W198" s="8"/>
      <c r="X198" s="8"/>
      <c r="Y198" s="8"/>
      <c r="Z198" s="8"/>
    </row>
    <row r="199" spans="1:26" ht="15.75" customHeight="1">
      <c r="A199" s="5">
        <v>13</v>
      </c>
      <c r="B199" s="11">
        <f t="shared" si="3"/>
        <v>1208.8900000000001</v>
      </c>
      <c r="C199" s="11">
        <f t="shared" si="4"/>
        <v>1547.2700000000007</v>
      </c>
      <c r="D199" s="12">
        <v>43318</v>
      </c>
      <c r="E199" s="13">
        <v>-83.55</v>
      </c>
      <c r="F199" s="14" t="s">
        <v>322</v>
      </c>
      <c r="G199" s="14"/>
      <c r="H199" s="14" t="s">
        <v>72</v>
      </c>
      <c r="I199" s="14" t="s">
        <v>324</v>
      </c>
      <c r="J199" s="14" t="s">
        <v>325</v>
      </c>
      <c r="K199" s="14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5">
        <v>12</v>
      </c>
      <c r="B200" s="11">
        <f t="shared" si="3"/>
        <v>908.8900000000001</v>
      </c>
      <c r="C200" s="11">
        <f t="shared" si="4"/>
        <v>1886.7999999999997</v>
      </c>
      <c r="D200" s="6">
        <v>43318</v>
      </c>
      <c r="E200" s="3">
        <v>-300</v>
      </c>
      <c r="H200" t="s">
        <v>68</v>
      </c>
      <c r="I200" t="s">
        <v>373</v>
      </c>
      <c r="J200" t="s">
        <v>374</v>
      </c>
      <c r="W200" s="8"/>
      <c r="X200" s="8"/>
      <c r="Y200" s="8"/>
      <c r="Z200" s="8"/>
    </row>
    <row r="201" spans="1:26" ht="15.75" customHeight="1">
      <c r="A201" s="5">
        <v>11</v>
      </c>
      <c r="B201" s="11">
        <f t="shared" si="3"/>
        <v>905.8900000000001</v>
      </c>
      <c r="C201" s="11">
        <f t="shared" si="4"/>
        <v>1544.2700000000007</v>
      </c>
      <c r="D201" s="6">
        <v>43321</v>
      </c>
      <c r="E201" s="3">
        <v>-3</v>
      </c>
      <c r="H201" t="s">
        <v>78</v>
      </c>
      <c r="I201" t="s">
        <v>233</v>
      </c>
      <c r="W201" s="8"/>
      <c r="X201" s="8"/>
      <c r="Y201" s="8"/>
      <c r="Z201" s="8"/>
    </row>
    <row r="202" spans="1:26" ht="15.75" customHeight="1">
      <c r="A202" s="5">
        <v>10</v>
      </c>
      <c r="B202" s="11">
        <f t="shared" si="3"/>
        <v>1205.8900000000001</v>
      </c>
      <c r="C202" s="11">
        <f t="shared" si="4"/>
        <v>2186.7999999999997</v>
      </c>
      <c r="D202" s="6">
        <v>43322</v>
      </c>
      <c r="E202" s="3">
        <v>300</v>
      </c>
      <c r="H202" t="s">
        <v>40</v>
      </c>
      <c r="I202" t="s">
        <v>326</v>
      </c>
      <c r="J202" t="s">
        <v>327</v>
      </c>
      <c r="W202" s="8"/>
      <c r="X202" s="8"/>
      <c r="Y202" s="8"/>
      <c r="Z202" s="8"/>
    </row>
    <row r="203" spans="1:26" ht="15.75" customHeight="1">
      <c r="A203" s="5">
        <v>9</v>
      </c>
      <c r="B203" s="11">
        <f t="shared" si="3"/>
        <v>905.8900000000001</v>
      </c>
      <c r="C203" s="11">
        <f t="shared" si="4"/>
        <v>1244.2700000000007</v>
      </c>
      <c r="D203" s="6">
        <v>43332</v>
      </c>
      <c r="E203" s="3">
        <v>-300</v>
      </c>
      <c r="H203" t="s">
        <v>68</v>
      </c>
      <c r="I203" t="s">
        <v>375</v>
      </c>
      <c r="J203" t="s">
        <v>376</v>
      </c>
      <c r="W203" s="8"/>
      <c r="X203" s="8"/>
      <c r="Y203" s="8"/>
      <c r="Z203" s="8"/>
    </row>
    <row r="204" spans="1:26" ht="15.75" customHeight="1">
      <c r="A204" s="5">
        <v>8</v>
      </c>
      <c r="B204" s="11">
        <f t="shared" si="3"/>
        <v>605.8900000000001</v>
      </c>
      <c r="C204" s="11">
        <f t="shared" si="4"/>
        <v>1886.7999999999997</v>
      </c>
      <c r="D204" s="6">
        <v>43332</v>
      </c>
      <c r="E204" s="3">
        <v>-300</v>
      </c>
      <c r="H204" t="s">
        <v>68</v>
      </c>
      <c r="I204" t="s">
        <v>377</v>
      </c>
      <c r="J204" t="s">
        <v>378</v>
      </c>
      <c r="W204" s="8"/>
      <c r="X204" s="8"/>
      <c r="Y204" s="8"/>
      <c r="Z204" s="8"/>
    </row>
    <row r="205" spans="1:26" ht="15.75" customHeight="1">
      <c r="A205" s="5">
        <v>7</v>
      </c>
      <c r="B205" s="11">
        <f t="shared" si="3"/>
        <v>365.8900000000001</v>
      </c>
      <c r="C205" s="11">
        <f t="shared" si="4"/>
        <v>1004.2700000000007</v>
      </c>
      <c r="D205" s="6">
        <v>43332</v>
      </c>
      <c r="E205" s="3">
        <v>-240</v>
      </c>
      <c r="H205" t="s">
        <v>68</v>
      </c>
      <c r="I205" t="s">
        <v>379</v>
      </c>
      <c r="J205" t="s">
        <v>380</v>
      </c>
      <c r="W205" s="8"/>
      <c r="X205" s="8"/>
      <c r="Y205" s="8"/>
      <c r="Z205" s="8"/>
    </row>
    <row r="206" spans="1:26" ht="15.75" customHeight="1">
      <c r="A206" s="5">
        <v>6</v>
      </c>
      <c r="B206" s="11">
        <f t="shared" si="3"/>
        <v>-55.789999999999907</v>
      </c>
      <c r="C206" s="11">
        <f t="shared" si="4"/>
        <v>1465.1199999999997</v>
      </c>
      <c r="D206" s="12">
        <v>43334</v>
      </c>
      <c r="E206" s="13">
        <v>-421.68</v>
      </c>
      <c r="F206" s="14" t="s">
        <v>339</v>
      </c>
      <c r="G206" s="14"/>
      <c r="H206" s="14" t="s">
        <v>72</v>
      </c>
      <c r="I206" s="14" t="s">
        <v>340</v>
      </c>
      <c r="J206" s="14" t="s">
        <v>341</v>
      </c>
      <c r="K206" s="14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5">
        <v>5</v>
      </c>
      <c r="B207" s="11">
        <f t="shared" si="3"/>
        <v>224.21000000000009</v>
      </c>
      <c r="C207" s="11">
        <f t="shared" si="4"/>
        <v>1284.2700000000007</v>
      </c>
      <c r="D207" s="6">
        <v>43339</v>
      </c>
      <c r="E207" s="3">
        <v>280</v>
      </c>
      <c r="H207" t="s">
        <v>40</v>
      </c>
      <c r="I207" t="s">
        <v>381</v>
      </c>
      <c r="J207" t="s">
        <v>382</v>
      </c>
      <c r="W207" s="8"/>
      <c r="X207" s="8"/>
      <c r="Y207" s="8"/>
      <c r="Z207" s="8"/>
    </row>
    <row r="208" spans="1:26" ht="15.75">
      <c r="A208" s="5">
        <v>4</v>
      </c>
      <c r="B208" s="11">
        <f t="shared" si="3"/>
        <v>524.21</v>
      </c>
      <c r="C208" s="11">
        <f t="shared" si="4"/>
        <v>1765.1199999999997</v>
      </c>
      <c r="D208" s="6">
        <v>43339</v>
      </c>
      <c r="E208" s="3">
        <v>300</v>
      </c>
      <c r="H208" t="s">
        <v>40</v>
      </c>
      <c r="I208" t="s">
        <v>381</v>
      </c>
      <c r="J208" t="s">
        <v>383</v>
      </c>
      <c r="W208" s="8"/>
      <c r="X208" s="8"/>
      <c r="Y208" s="8"/>
      <c r="Z208" s="8"/>
    </row>
    <row r="209" spans="1:26" ht="15.75" customHeight="1">
      <c r="A209" s="5">
        <v>3</v>
      </c>
      <c r="B209" s="11">
        <f t="shared" si="3"/>
        <v>824.21</v>
      </c>
      <c r="C209" s="11">
        <f t="shared" si="4"/>
        <v>1584.2700000000007</v>
      </c>
      <c r="D209" s="6">
        <v>43339</v>
      </c>
      <c r="E209" s="3">
        <v>300</v>
      </c>
      <c r="H209" t="s">
        <v>40</v>
      </c>
      <c r="I209" t="s">
        <v>92</v>
      </c>
      <c r="J209" t="s">
        <v>384</v>
      </c>
      <c r="W209" s="8"/>
      <c r="X209" s="8"/>
      <c r="Y209" s="8"/>
      <c r="Z209" s="8"/>
    </row>
    <row r="210" spans="1:26" ht="15.75" customHeight="1">
      <c r="A210" s="5">
        <v>2</v>
      </c>
      <c r="B210" s="11">
        <f t="shared" si="3"/>
        <v>710.52</v>
      </c>
      <c r="C210" s="11">
        <f t="shared" si="4"/>
        <v>1651.4299999999996</v>
      </c>
      <c r="D210" s="12">
        <v>43342</v>
      </c>
      <c r="E210" s="13">
        <v>-113.69</v>
      </c>
      <c r="F210" s="14" t="s">
        <v>343</v>
      </c>
      <c r="G210" s="14"/>
      <c r="H210" s="14" t="s">
        <v>72</v>
      </c>
      <c r="I210" s="14" t="s">
        <v>345</v>
      </c>
      <c r="J210" s="14" t="s">
        <v>346</v>
      </c>
      <c r="K210" s="14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5">
        <v>1</v>
      </c>
      <c r="B211" s="11">
        <f t="shared" si="3"/>
        <v>4417.6000000000004</v>
      </c>
      <c r="C211" s="11">
        <f t="shared" si="4"/>
        <v>5291.35</v>
      </c>
      <c r="D211" s="12">
        <v>43350</v>
      </c>
      <c r="E211" s="13">
        <v>3707.08</v>
      </c>
      <c r="F211" s="14" t="s">
        <v>394</v>
      </c>
      <c r="G211" s="14"/>
      <c r="H211" s="14" t="s">
        <v>40</v>
      </c>
      <c r="I211" s="14" t="s">
        <v>351</v>
      </c>
      <c r="J211" s="14" t="s">
        <v>352</v>
      </c>
      <c r="K211" s="14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5"/>
      <c r="B212" s="11"/>
      <c r="C212" s="11"/>
      <c r="D212" s="6"/>
      <c r="E212" s="3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5"/>
      <c r="B213" s="11"/>
      <c r="C213" s="11"/>
      <c r="D213" s="6"/>
      <c r="E213" s="3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5"/>
      <c r="B214" s="11"/>
      <c r="C214" s="11"/>
      <c r="D214" s="6"/>
      <c r="E214" s="3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5"/>
      <c r="B215" s="11"/>
      <c r="C215" s="11"/>
      <c r="D215" s="6"/>
      <c r="E215" s="3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5"/>
      <c r="B216" s="11"/>
      <c r="C216" s="11"/>
      <c r="D216" s="6"/>
      <c r="E216" s="3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5"/>
      <c r="B217" s="11"/>
      <c r="C217" s="11"/>
      <c r="D217" s="6"/>
      <c r="E217" s="3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5"/>
      <c r="B218" s="11"/>
      <c r="C218" s="11"/>
      <c r="D218" s="6"/>
      <c r="E218" s="3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5">
        <v>202</v>
      </c>
      <c r="B219" s="5"/>
      <c r="C219" s="5"/>
      <c r="D219" s="12">
        <v>42835</v>
      </c>
      <c r="E219" s="13">
        <v>-572.84</v>
      </c>
      <c r="F219" s="14" t="s">
        <v>385</v>
      </c>
      <c r="G219" s="14">
        <v>3531</v>
      </c>
      <c r="H219" s="14" t="s">
        <v>12</v>
      </c>
      <c r="I219" s="14" t="s">
        <v>386</v>
      </c>
      <c r="J219" s="14"/>
      <c r="K219" s="14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5">
        <v>203</v>
      </c>
      <c r="B220" s="5"/>
      <c r="C220" s="5"/>
      <c r="D220" s="12">
        <v>42835</v>
      </c>
      <c r="E220" s="13">
        <v>-500</v>
      </c>
      <c r="F220" s="14" t="s">
        <v>387</v>
      </c>
      <c r="G220" s="14">
        <v>3532</v>
      </c>
      <c r="H220" s="14" t="s">
        <v>12</v>
      </c>
      <c r="I220" s="14" t="s">
        <v>388</v>
      </c>
      <c r="J220" s="14"/>
      <c r="K220" s="14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5">
        <v>205</v>
      </c>
      <c r="B221" s="5"/>
      <c r="C221" s="5"/>
      <c r="E221" s="3"/>
    </row>
    <row r="222" spans="1:26" ht="15.75" customHeight="1">
      <c r="A222" s="5">
        <v>206</v>
      </c>
      <c r="B222" s="5"/>
      <c r="C222" s="5"/>
      <c r="D222" s="12" t="s">
        <v>389</v>
      </c>
      <c r="E222" s="13">
        <v>1921.77</v>
      </c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5">
        <v>207</v>
      </c>
      <c r="B223" s="5"/>
      <c r="C223" s="5"/>
      <c r="D223" t="s">
        <v>390</v>
      </c>
      <c r="E223" s="13">
        <v>1521.77</v>
      </c>
      <c r="U223">
        <f>10+52+20+59+100+20+45+658</f>
        <v>964</v>
      </c>
    </row>
    <row r="224" spans="1:26" ht="15.75" customHeight="1">
      <c r="A224" s="5">
        <v>208</v>
      </c>
      <c r="B224" s="5"/>
      <c r="C224" s="5"/>
      <c r="D224" t="s">
        <v>391</v>
      </c>
      <c r="E224" s="13">
        <v>2567.13</v>
      </c>
      <c r="U224">
        <f>30+6.43+24.25</f>
        <v>60.68</v>
      </c>
      <c r="V224">
        <f>U223-U224</f>
        <v>903.32</v>
      </c>
    </row>
    <row r="225" spans="1:21" ht="15.75" customHeight="1">
      <c r="A225" s="5">
        <v>209</v>
      </c>
      <c r="B225" s="5"/>
      <c r="C225" s="5"/>
      <c r="D225" t="s">
        <v>392</v>
      </c>
      <c r="E225" s="13">
        <v>4580.78</v>
      </c>
      <c r="U225">
        <f>128.06+705+393.24</f>
        <v>1226.3</v>
      </c>
    </row>
    <row r="226" spans="1:21" ht="15.75" customHeight="1">
      <c r="A226" s="5">
        <v>210</v>
      </c>
      <c r="B226" s="5"/>
      <c r="C226" s="5"/>
      <c r="E226" s="3"/>
      <c r="U226">
        <f>U222+U223-U224-U225</f>
        <v>-322.9799999999999</v>
      </c>
    </row>
    <row r="227" spans="1:21" ht="15.75" customHeight="1">
      <c r="E227" s="3"/>
    </row>
    <row r="228" spans="1:21" ht="15.75" customHeight="1">
      <c r="E228" s="3"/>
    </row>
    <row r="229" spans="1:21" ht="15.75" customHeight="1">
      <c r="E229" s="3"/>
    </row>
    <row r="230" spans="1:21" ht="15.75" customHeight="1">
      <c r="E230" s="3"/>
    </row>
    <row r="231" spans="1:21" ht="15.75" customHeight="1">
      <c r="E231" s="3"/>
    </row>
    <row r="232" spans="1:21" ht="15.75" customHeight="1">
      <c r="E232" s="3"/>
    </row>
    <row r="233" spans="1:21" ht="15.75" customHeight="1">
      <c r="E233" s="3"/>
    </row>
    <row r="234" spans="1:21" ht="15.75" customHeight="1">
      <c r="E234" s="3"/>
    </row>
    <row r="235" spans="1:21" ht="15.75" customHeight="1">
      <c r="E235" s="3"/>
    </row>
    <row r="236" spans="1:21" ht="15.75" customHeight="1">
      <c r="E236" s="3"/>
    </row>
    <row r="237" spans="1:21" ht="15.75" customHeight="1">
      <c r="E237" s="3"/>
    </row>
    <row r="238" spans="1:21" ht="15.75" customHeight="1">
      <c r="E238" s="3"/>
    </row>
    <row r="239" spans="1:21" ht="15.75" customHeight="1">
      <c r="E239" s="3"/>
    </row>
    <row r="240" spans="1:21" ht="15.75" customHeight="1">
      <c r="E240" s="3"/>
    </row>
    <row r="241" spans="5:5" ht="15.75" customHeight="1">
      <c r="E241" s="3"/>
    </row>
    <row r="242" spans="5:5" ht="15.75" customHeight="1">
      <c r="E242" s="3"/>
    </row>
    <row r="243" spans="5:5" ht="15.75" customHeight="1">
      <c r="E243" s="3"/>
    </row>
    <row r="244" spans="5:5" ht="15.75" customHeight="1">
      <c r="E244" s="3"/>
    </row>
    <row r="245" spans="5:5" ht="15.75" customHeight="1">
      <c r="E245" s="3"/>
    </row>
    <row r="246" spans="5:5" ht="15.75" customHeight="1">
      <c r="E246" s="3"/>
    </row>
    <row r="247" spans="5:5" ht="15.75" customHeight="1">
      <c r="E247" s="3"/>
    </row>
    <row r="248" spans="5:5" ht="15.75" customHeight="1">
      <c r="E248" s="3"/>
    </row>
    <row r="249" spans="5:5" ht="15.75" customHeight="1">
      <c r="E249" s="3"/>
    </row>
    <row r="250" spans="5:5" ht="15.75" customHeight="1">
      <c r="E250" s="3"/>
    </row>
    <row r="251" spans="5:5" ht="15.75" customHeight="1">
      <c r="E251" s="3"/>
    </row>
    <row r="252" spans="5:5" ht="15.75" customHeight="1">
      <c r="E252" s="3"/>
    </row>
    <row r="253" spans="5:5" ht="15.75" customHeight="1">
      <c r="E253" s="3"/>
    </row>
    <row r="254" spans="5:5" ht="15.75" customHeight="1">
      <c r="E254" s="3"/>
    </row>
    <row r="255" spans="5:5" ht="15.75" customHeight="1">
      <c r="E255" s="3"/>
    </row>
    <row r="256" spans="5:5" ht="15.75" customHeight="1">
      <c r="E256" s="3"/>
    </row>
    <row r="257" spans="5:5" ht="15.75" customHeight="1">
      <c r="E257" s="3"/>
    </row>
    <row r="258" spans="5:5" ht="15.75" customHeight="1">
      <c r="E258" s="3"/>
    </row>
    <row r="259" spans="5:5" ht="15.75" customHeight="1">
      <c r="E259" s="3"/>
    </row>
    <row r="260" spans="5:5" ht="15.75" customHeight="1">
      <c r="E260" s="3"/>
    </row>
    <row r="261" spans="5:5" ht="15.75" customHeight="1">
      <c r="E261" s="3"/>
    </row>
    <row r="262" spans="5:5" ht="15.75" customHeight="1">
      <c r="E262" s="3"/>
    </row>
    <row r="263" spans="5:5" ht="15.75" customHeight="1">
      <c r="E263" s="3"/>
    </row>
    <row r="264" spans="5:5" ht="15.75" customHeight="1">
      <c r="E264" s="3"/>
    </row>
    <row r="265" spans="5:5" ht="15.75" customHeight="1">
      <c r="E265" s="3"/>
    </row>
    <row r="266" spans="5:5" ht="15.75" customHeight="1">
      <c r="E266" s="3"/>
    </row>
    <row r="267" spans="5:5" ht="15.75" customHeight="1">
      <c r="E267" s="3"/>
    </row>
    <row r="268" spans="5:5" ht="15.75" customHeight="1">
      <c r="E268" s="3"/>
    </row>
    <row r="269" spans="5:5" ht="15.75" customHeight="1">
      <c r="E269" s="3"/>
    </row>
    <row r="270" spans="5:5" ht="15.75" customHeight="1">
      <c r="E270" s="3"/>
    </row>
    <row r="271" spans="5:5" ht="15.75" customHeight="1">
      <c r="E271" s="3"/>
    </row>
    <row r="272" spans="5:5" ht="15.75" customHeight="1">
      <c r="E272" s="3"/>
    </row>
    <row r="273" spans="5:5" ht="15.75" customHeight="1">
      <c r="E273" s="3"/>
    </row>
    <row r="274" spans="5:5" ht="15.75" customHeight="1">
      <c r="E274" s="3"/>
    </row>
    <row r="275" spans="5:5" ht="15.75" customHeight="1">
      <c r="E275" s="3"/>
    </row>
    <row r="276" spans="5:5" ht="15.75" customHeight="1">
      <c r="E276" s="3"/>
    </row>
    <row r="277" spans="5:5" ht="15.75" customHeight="1">
      <c r="E277" s="3"/>
    </row>
    <row r="278" spans="5:5" ht="15.75" customHeight="1">
      <c r="E278" s="3"/>
    </row>
    <row r="279" spans="5:5" ht="15.75" customHeight="1">
      <c r="E279" s="3"/>
    </row>
    <row r="280" spans="5:5" ht="15.75" customHeight="1">
      <c r="E280" s="3"/>
    </row>
    <row r="281" spans="5:5" ht="15.75" customHeight="1">
      <c r="E281" s="3"/>
    </row>
    <row r="282" spans="5:5" ht="15.75" customHeight="1">
      <c r="E282" s="3"/>
    </row>
    <row r="283" spans="5:5" ht="15.75" customHeight="1">
      <c r="E283" s="3"/>
    </row>
    <row r="284" spans="5:5" ht="15.75" customHeight="1">
      <c r="E284" s="3"/>
    </row>
    <row r="285" spans="5:5" ht="15.75" customHeight="1">
      <c r="E285" s="3"/>
    </row>
    <row r="286" spans="5:5" ht="15.75" customHeight="1">
      <c r="E286" s="3"/>
    </row>
    <row r="287" spans="5:5" ht="15.75" customHeight="1">
      <c r="E287" s="3"/>
    </row>
    <row r="288" spans="5:5" ht="15.75" customHeight="1">
      <c r="E288" s="3"/>
    </row>
    <row r="289" spans="5:5" ht="15.75" customHeight="1">
      <c r="E289" s="3"/>
    </row>
    <row r="290" spans="5:5" ht="15.75" customHeight="1">
      <c r="E290" s="3"/>
    </row>
    <row r="291" spans="5:5" ht="15.75" customHeight="1">
      <c r="E291" s="3"/>
    </row>
    <row r="292" spans="5:5" ht="15.75" customHeight="1">
      <c r="E292" s="3"/>
    </row>
    <row r="293" spans="5:5" ht="15.75" customHeight="1">
      <c r="E293" s="3"/>
    </row>
    <row r="294" spans="5:5" ht="15.75" customHeight="1">
      <c r="E294" s="3"/>
    </row>
    <row r="295" spans="5:5" ht="15.75" customHeight="1">
      <c r="E295" s="3"/>
    </row>
    <row r="296" spans="5:5" ht="15.75" customHeight="1">
      <c r="E296" s="3"/>
    </row>
    <row r="297" spans="5:5" ht="15.75" customHeight="1">
      <c r="E297" s="3"/>
    </row>
    <row r="298" spans="5:5" ht="15.75" customHeight="1">
      <c r="E298" s="3"/>
    </row>
    <row r="299" spans="5:5" ht="15.75" customHeight="1">
      <c r="E299" s="3"/>
    </row>
    <row r="300" spans="5:5" ht="15.75" customHeight="1">
      <c r="E300" s="3"/>
    </row>
    <row r="301" spans="5:5" ht="15.75" customHeight="1">
      <c r="E301" s="3"/>
    </row>
    <row r="302" spans="5:5" ht="15.75" customHeight="1">
      <c r="E302" s="3"/>
    </row>
    <row r="303" spans="5:5" ht="15.75" customHeight="1">
      <c r="E303" s="3"/>
    </row>
    <row r="304" spans="5:5" ht="15.75" customHeight="1">
      <c r="E304" s="3"/>
    </row>
    <row r="305" spans="5:5" ht="15.75" customHeight="1">
      <c r="E305" s="3"/>
    </row>
    <row r="306" spans="5:5" ht="15.75" customHeight="1">
      <c r="E306" s="3"/>
    </row>
    <row r="307" spans="5:5" ht="15.75" customHeight="1">
      <c r="E307" s="3"/>
    </row>
    <row r="308" spans="5:5" ht="15.75" customHeight="1">
      <c r="E308" s="3"/>
    </row>
    <row r="309" spans="5:5" ht="15.75" customHeight="1">
      <c r="E309" s="3"/>
    </row>
    <row r="310" spans="5:5" ht="15.75" customHeight="1">
      <c r="E310" s="3"/>
    </row>
    <row r="311" spans="5:5" ht="15.75" customHeight="1">
      <c r="E311" s="3"/>
    </row>
    <row r="312" spans="5:5" ht="15.75" customHeight="1">
      <c r="E312" s="3"/>
    </row>
    <row r="313" spans="5:5" ht="15.75" customHeight="1">
      <c r="E313" s="3"/>
    </row>
    <row r="314" spans="5:5" ht="15.75" customHeight="1">
      <c r="E314" s="3"/>
    </row>
    <row r="315" spans="5:5" ht="15.75" customHeight="1">
      <c r="E315" s="3"/>
    </row>
    <row r="316" spans="5:5" ht="15.75" customHeight="1">
      <c r="E316" s="3"/>
    </row>
    <row r="317" spans="5:5" ht="15.75" customHeight="1">
      <c r="E317" s="3"/>
    </row>
    <row r="318" spans="5:5" ht="15.75" customHeight="1">
      <c r="E318" s="3"/>
    </row>
    <row r="319" spans="5:5" ht="15.75" customHeight="1">
      <c r="E319" s="3"/>
    </row>
    <row r="320" spans="5:5" ht="15.75" customHeight="1">
      <c r="E320" s="3"/>
    </row>
    <row r="321" spans="5:5" ht="15.75" customHeight="1">
      <c r="E321" s="3"/>
    </row>
    <row r="322" spans="5:5" ht="15.75" customHeight="1">
      <c r="E322" s="3"/>
    </row>
    <row r="323" spans="5:5" ht="15.75" customHeight="1">
      <c r="E323" s="3"/>
    </row>
    <row r="324" spans="5:5" ht="15.75" customHeight="1">
      <c r="E324" s="3"/>
    </row>
    <row r="325" spans="5:5" ht="15.75" customHeight="1">
      <c r="E325" s="3"/>
    </row>
    <row r="326" spans="5:5" ht="15.75" customHeight="1">
      <c r="E326" s="3"/>
    </row>
    <row r="327" spans="5:5" ht="15.75" customHeight="1">
      <c r="E327" s="3"/>
    </row>
    <row r="328" spans="5:5" ht="15.75" customHeight="1">
      <c r="E328" s="3"/>
    </row>
    <row r="329" spans="5:5" ht="15.75" customHeight="1">
      <c r="E329" s="3"/>
    </row>
    <row r="330" spans="5:5" ht="15.75" customHeight="1">
      <c r="E330" s="3"/>
    </row>
    <row r="331" spans="5:5" ht="15.75" customHeight="1">
      <c r="E331" s="3"/>
    </row>
    <row r="332" spans="5:5" ht="15.75" customHeight="1">
      <c r="E332" s="3"/>
    </row>
    <row r="333" spans="5:5" ht="15.75" customHeight="1">
      <c r="E333" s="3"/>
    </row>
    <row r="334" spans="5:5" ht="15.75" customHeight="1">
      <c r="E334" s="3"/>
    </row>
    <row r="335" spans="5:5" ht="15.75" customHeight="1">
      <c r="E335" s="3"/>
    </row>
    <row r="336" spans="5:5" ht="15.75" customHeight="1">
      <c r="E336" s="3"/>
    </row>
    <row r="337" spans="5:5" ht="15.75" customHeight="1">
      <c r="E337" s="3"/>
    </row>
    <row r="338" spans="5:5" ht="15.75" customHeight="1">
      <c r="E338" s="3"/>
    </row>
    <row r="339" spans="5:5" ht="15.75" customHeight="1">
      <c r="E339" s="3"/>
    </row>
    <row r="340" spans="5:5" ht="15.75" customHeight="1">
      <c r="E340" s="3"/>
    </row>
    <row r="341" spans="5:5" ht="15.75" customHeight="1">
      <c r="E341" s="3"/>
    </row>
    <row r="342" spans="5:5" ht="15.75" customHeight="1">
      <c r="E342" s="3"/>
    </row>
    <row r="343" spans="5:5" ht="15.75" customHeight="1">
      <c r="E343" s="3"/>
    </row>
    <row r="344" spans="5:5" ht="15.75" customHeight="1">
      <c r="E344" s="3"/>
    </row>
    <row r="345" spans="5:5" ht="15.75" customHeight="1">
      <c r="E345" s="3"/>
    </row>
    <row r="346" spans="5:5" ht="15.75" customHeight="1">
      <c r="E346" s="3"/>
    </row>
    <row r="347" spans="5:5" ht="15.75" customHeight="1">
      <c r="E347" s="3"/>
    </row>
    <row r="348" spans="5:5" ht="15.75" customHeight="1">
      <c r="E348" s="3"/>
    </row>
    <row r="349" spans="5:5" ht="15.75" customHeight="1">
      <c r="E349" s="3"/>
    </row>
    <row r="350" spans="5:5" ht="15.75" customHeight="1">
      <c r="E350" s="3"/>
    </row>
    <row r="351" spans="5:5" ht="15.75" customHeight="1">
      <c r="E351" s="3"/>
    </row>
    <row r="352" spans="5:5" ht="15.75" customHeight="1">
      <c r="E352" s="3"/>
    </row>
    <row r="353" spans="5:5" ht="15.75" customHeight="1">
      <c r="E353" s="3"/>
    </row>
    <row r="354" spans="5:5" ht="15.75" customHeight="1">
      <c r="E354" s="3"/>
    </row>
    <row r="355" spans="5:5" ht="15.75" customHeight="1">
      <c r="E355" s="3"/>
    </row>
    <row r="356" spans="5:5" ht="15.75" customHeight="1">
      <c r="E356" s="3"/>
    </row>
    <row r="357" spans="5:5" ht="15.75" customHeight="1">
      <c r="E357" s="3"/>
    </row>
    <row r="358" spans="5:5" ht="15.75" customHeight="1">
      <c r="E358" s="3"/>
    </row>
    <row r="359" spans="5:5" ht="15.75" customHeight="1">
      <c r="E359" s="3"/>
    </row>
    <row r="360" spans="5:5" ht="15.75" customHeight="1">
      <c r="E360" s="3"/>
    </row>
    <row r="361" spans="5:5" ht="15.75" customHeight="1">
      <c r="E361" s="3"/>
    </row>
    <row r="362" spans="5:5" ht="15.75" customHeight="1">
      <c r="E362" s="3"/>
    </row>
    <row r="363" spans="5:5" ht="15.75" customHeight="1">
      <c r="E363" s="3"/>
    </row>
    <row r="364" spans="5:5" ht="15.75" customHeight="1">
      <c r="E364" s="3"/>
    </row>
    <row r="365" spans="5:5" ht="15.75" customHeight="1">
      <c r="E365" s="3"/>
    </row>
    <row r="366" spans="5:5" ht="15.75" customHeight="1">
      <c r="E366" s="3"/>
    </row>
    <row r="367" spans="5:5" ht="15.75" customHeight="1">
      <c r="E367" s="3"/>
    </row>
    <row r="368" spans="5:5" ht="15.75" customHeight="1">
      <c r="E368" s="3"/>
    </row>
    <row r="369" spans="5:5" ht="15.75" customHeight="1">
      <c r="E369" s="3"/>
    </row>
    <row r="370" spans="5:5" ht="15.75" customHeight="1">
      <c r="E370" s="3"/>
    </row>
    <row r="371" spans="5:5" ht="15.75" customHeight="1">
      <c r="E371" s="3"/>
    </row>
    <row r="372" spans="5:5" ht="15.75" customHeight="1">
      <c r="E372" s="3"/>
    </row>
    <row r="373" spans="5:5" ht="15.75" customHeight="1">
      <c r="E373" s="3"/>
    </row>
    <row r="374" spans="5:5" ht="15.75" customHeight="1">
      <c r="E374" s="3"/>
    </row>
    <row r="375" spans="5:5" ht="15.75" customHeight="1">
      <c r="E375" s="3"/>
    </row>
    <row r="376" spans="5:5" ht="15.75" customHeight="1">
      <c r="E376" s="3"/>
    </row>
    <row r="377" spans="5:5" ht="15.75" customHeight="1">
      <c r="E377" s="3"/>
    </row>
    <row r="378" spans="5:5" ht="15.75" customHeight="1">
      <c r="E378" s="3"/>
    </row>
    <row r="379" spans="5:5" ht="15.75" customHeight="1">
      <c r="E379" s="3"/>
    </row>
    <row r="380" spans="5:5" ht="15.75" customHeight="1">
      <c r="E380" s="3"/>
    </row>
    <row r="381" spans="5:5" ht="15.75" customHeight="1">
      <c r="E381" s="3"/>
    </row>
    <row r="382" spans="5:5" ht="15.75" customHeight="1">
      <c r="E382" s="3"/>
    </row>
    <row r="383" spans="5:5" ht="15.75" customHeight="1">
      <c r="E383" s="3"/>
    </row>
    <row r="384" spans="5:5" ht="15.75" customHeight="1">
      <c r="E384" s="3"/>
    </row>
    <row r="385" spans="5:5" ht="15.75" customHeight="1">
      <c r="E385" s="3"/>
    </row>
    <row r="386" spans="5:5" ht="15.75" customHeight="1">
      <c r="E386" s="3"/>
    </row>
    <row r="387" spans="5:5" ht="15.75" customHeight="1">
      <c r="E387" s="3"/>
    </row>
    <row r="388" spans="5:5" ht="15.75" customHeight="1">
      <c r="E388" s="3"/>
    </row>
    <row r="389" spans="5:5" ht="15.75" customHeight="1">
      <c r="E389" s="3"/>
    </row>
    <row r="390" spans="5:5" ht="15.75" customHeight="1">
      <c r="E390" s="3"/>
    </row>
    <row r="391" spans="5:5" ht="15.75" customHeight="1">
      <c r="E391" s="3"/>
    </row>
    <row r="392" spans="5:5" ht="15.75" customHeight="1">
      <c r="E392" s="3"/>
    </row>
    <row r="393" spans="5:5" ht="15.75" customHeight="1">
      <c r="E393" s="3"/>
    </row>
    <row r="394" spans="5:5" ht="15.75" customHeight="1">
      <c r="E394" s="3"/>
    </row>
    <row r="395" spans="5:5" ht="15.75" customHeight="1">
      <c r="E395" s="3"/>
    </row>
    <row r="396" spans="5:5" ht="15.75" customHeight="1">
      <c r="E396" s="3"/>
    </row>
    <row r="397" spans="5:5" ht="15.75" customHeight="1">
      <c r="E397" s="3"/>
    </row>
    <row r="398" spans="5:5" ht="15.75" customHeight="1">
      <c r="E398" s="3"/>
    </row>
    <row r="399" spans="5:5" ht="15.75" customHeight="1">
      <c r="E399" s="3"/>
    </row>
    <row r="400" spans="5:5" ht="15.75" customHeight="1">
      <c r="E400" s="3"/>
    </row>
    <row r="401" spans="5:5" ht="15.75" customHeight="1">
      <c r="E401" s="3"/>
    </row>
    <row r="402" spans="5:5" ht="15.75" customHeight="1">
      <c r="E402" s="3"/>
    </row>
    <row r="403" spans="5:5" ht="15.75" customHeight="1">
      <c r="E403" s="3"/>
    </row>
    <row r="404" spans="5:5" ht="15.75" customHeight="1">
      <c r="E404" s="3"/>
    </row>
    <row r="405" spans="5:5" ht="15.75" customHeight="1">
      <c r="E405" s="3"/>
    </row>
    <row r="406" spans="5:5" ht="15.75" customHeight="1">
      <c r="E406" s="3"/>
    </row>
    <row r="407" spans="5:5" ht="15.75" customHeight="1">
      <c r="E407" s="3"/>
    </row>
    <row r="408" spans="5:5" ht="15.75" customHeight="1">
      <c r="E408" s="3"/>
    </row>
    <row r="409" spans="5:5" ht="15.75" customHeight="1">
      <c r="E409" s="3"/>
    </row>
    <row r="410" spans="5:5" ht="15.75" customHeight="1">
      <c r="E410" s="3"/>
    </row>
    <row r="411" spans="5:5" ht="15.75" customHeight="1">
      <c r="E411" s="3"/>
    </row>
    <row r="412" spans="5:5" ht="15.75" customHeight="1">
      <c r="E412" s="3"/>
    </row>
    <row r="413" spans="5:5" ht="15.75" customHeight="1">
      <c r="E413" s="3"/>
    </row>
    <row r="414" spans="5:5" ht="15.75" customHeight="1">
      <c r="E414" s="3"/>
    </row>
    <row r="415" spans="5:5" ht="15.75" customHeight="1">
      <c r="E415" s="3"/>
    </row>
    <row r="416" spans="5:5" ht="15.75" customHeight="1">
      <c r="E416" s="3"/>
    </row>
    <row r="417" spans="5:5" ht="15.75" customHeight="1">
      <c r="E417" s="3"/>
    </row>
    <row r="418" spans="5:5" ht="15.75" customHeight="1">
      <c r="E418" s="3"/>
    </row>
    <row r="419" spans="5:5" ht="15.75" customHeight="1">
      <c r="E419" s="3"/>
    </row>
    <row r="420" spans="5:5" ht="15.75" customHeight="1">
      <c r="E420" s="3"/>
    </row>
    <row r="421" spans="5:5" ht="15.75" customHeight="1">
      <c r="E421" s="3"/>
    </row>
    <row r="422" spans="5:5" ht="15.75" customHeight="1">
      <c r="E422" s="3"/>
    </row>
    <row r="423" spans="5:5" ht="15.75" customHeight="1">
      <c r="E423" s="3"/>
    </row>
    <row r="424" spans="5:5" ht="15.75" customHeight="1">
      <c r="E424" s="3"/>
    </row>
    <row r="425" spans="5:5" ht="15.75" customHeight="1">
      <c r="E425" s="3"/>
    </row>
    <row r="426" spans="5:5" ht="15.75" customHeight="1">
      <c r="E426" s="3"/>
    </row>
    <row r="427" spans="5:5" ht="15.75" customHeight="1">
      <c r="E427" s="3"/>
    </row>
    <row r="428" spans="5:5" ht="15.75" customHeight="1">
      <c r="E428" s="3"/>
    </row>
    <row r="429" spans="5:5" ht="15.75" customHeight="1">
      <c r="E429" s="3"/>
    </row>
    <row r="430" spans="5:5" ht="15.75" customHeight="1">
      <c r="E430" s="3"/>
    </row>
    <row r="431" spans="5:5" ht="15.75" customHeight="1">
      <c r="E431" s="3"/>
    </row>
    <row r="432" spans="5:5" ht="15.75" customHeight="1">
      <c r="E432" s="3"/>
    </row>
    <row r="433" spans="5:5" ht="15.75" customHeight="1">
      <c r="E433" s="3"/>
    </row>
    <row r="434" spans="5:5" ht="15.75" customHeight="1">
      <c r="E434" s="3"/>
    </row>
    <row r="435" spans="5:5" ht="15.75" customHeight="1">
      <c r="E435" s="3"/>
    </row>
    <row r="436" spans="5:5" ht="15.75" customHeight="1">
      <c r="E436" s="3"/>
    </row>
    <row r="437" spans="5:5" ht="15.75" customHeight="1">
      <c r="E437" s="3"/>
    </row>
    <row r="438" spans="5:5" ht="15.75" customHeight="1">
      <c r="E438" s="3"/>
    </row>
    <row r="439" spans="5:5" ht="15.75" customHeight="1">
      <c r="E439" s="3"/>
    </row>
    <row r="440" spans="5:5" ht="15.75" customHeight="1">
      <c r="E440" s="3"/>
    </row>
    <row r="441" spans="5:5" ht="15.75" customHeight="1">
      <c r="E441" s="3"/>
    </row>
    <row r="442" spans="5:5" ht="15.75" customHeight="1">
      <c r="E442" s="3"/>
    </row>
    <row r="443" spans="5:5" ht="15.75" customHeight="1">
      <c r="E443" s="3"/>
    </row>
    <row r="444" spans="5:5" ht="15.75" customHeight="1">
      <c r="E444" s="3"/>
    </row>
    <row r="445" spans="5:5" ht="15.75" customHeight="1">
      <c r="E445" s="3"/>
    </row>
    <row r="446" spans="5:5" ht="15.75" customHeight="1">
      <c r="E446" s="3"/>
    </row>
    <row r="447" spans="5:5" ht="15.75" customHeight="1">
      <c r="E447" s="3"/>
    </row>
    <row r="448" spans="5:5" ht="15.75" customHeight="1">
      <c r="E448" s="3"/>
    </row>
    <row r="449" spans="5:5" ht="15.75" customHeight="1">
      <c r="E449" s="3"/>
    </row>
    <row r="450" spans="5:5" ht="15.75" customHeight="1">
      <c r="E450" s="3"/>
    </row>
    <row r="451" spans="5:5" ht="15.75" customHeight="1">
      <c r="E451" s="3"/>
    </row>
    <row r="452" spans="5:5" ht="15.75" customHeight="1">
      <c r="E452" s="3"/>
    </row>
    <row r="453" spans="5:5" ht="15.75" customHeight="1">
      <c r="E453" s="3"/>
    </row>
    <row r="454" spans="5:5" ht="15.75" customHeight="1">
      <c r="E454" s="3"/>
    </row>
    <row r="455" spans="5:5" ht="15.75" customHeight="1">
      <c r="E455" s="3"/>
    </row>
    <row r="456" spans="5:5" ht="15.75" customHeight="1">
      <c r="E456" s="3"/>
    </row>
    <row r="457" spans="5:5" ht="15.75" customHeight="1">
      <c r="E457" s="3"/>
    </row>
    <row r="458" spans="5:5" ht="15.75" customHeight="1">
      <c r="E458" s="3"/>
    </row>
    <row r="459" spans="5:5" ht="15.75" customHeight="1">
      <c r="E459" s="3"/>
    </row>
    <row r="460" spans="5:5" ht="15.75" customHeight="1">
      <c r="E460" s="3"/>
    </row>
    <row r="461" spans="5:5" ht="15.75" customHeight="1">
      <c r="E461" s="3"/>
    </row>
    <row r="462" spans="5:5" ht="15.75" customHeight="1">
      <c r="E462" s="3"/>
    </row>
    <row r="463" spans="5:5" ht="15.75" customHeight="1">
      <c r="E463" s="3"/>
    </row>
    <row r="464" spans="5:5" ht="15.75" customHeight="1">
      <c r="E464" s="3"/>
    </row>
    <row r="465" spans="5:5" ht="15.75" customHeight="1">
      <c r="E465" s="3"/>
    </row>
    <row r="466" spans="5:5" ht="15.75" customHeight="1">
      <c r="E466" s="3"/>
    </row>
    <row r="467" spans="5:5" ht="15.75" customHeight="1">
      <c r="E467" s="3"/>
    </row>
    <row r="468" spans="5:5" ht="15.75" customHeight="1">
      <c r="E468" s="3"/>
    </row>
    <row r="469" spans="5:5" ht="15.75" customHeight="1">
      <c r="E469" s="3"/>
    </row>
    <row r="470" spans="5:5" ht="15.75" customHeight="1">
      <c r="E470" s="3"/>
    </row>
    <row r="471" spans="5:5" ht="15.75" customHeight="1">
      <c r="E471" s="3"/>
    </row>
    <row r="472" spans="5:5" ht="15.75" customHeight="1">
      <c r="E472" s="3"/>
    </row>
    <row r="473" spans="5:5" ht="15.75" customHeight="1">
      <c r="E473" s="3"/>
    </row>
    <row r="474" spans="5:5" ht="15.75" customHeight="1">
      <c r="E474" s="3"/>
    </row>
    <row r="475" spans="5:5" ht="15.75" customHeight="1">
      <c r="E475" s="3"/>
    </row>
    <row r="476" spans="5:5" ht="15.75" customHeight="1">
      <c r="E476" s="3"/>
    </row>
    <row r="477" spans="5:5" ht="15.75" customHeight="1">
      <c r="E477" s="3"/>
    </row>
    <row r="478" spans="5:5" ht="15.75" customHeight="1">
      <c r="E478" s="3"/>
    </row>
    <row r="479" spans="5:5" ht="15.75" customHeight="1">
      <c r="E479" s="3"/>
    </row>
    <row r="480" spans="5:5" ht="15.75" customHeight="1">
      <c r="E480" s="3"/>
    </row>
    <row r="481" spans="5:5" ht="15.75" customHeight="1">
      <c r="E481" s="3"/>
    </row>
    <row r="482" spans="5:5" ht="15.75" customHeight="1">
      <c r="E482" s="3"/>
    </row>
    <row r="483" spans="5:5" ht="15.75" customHeight="1">
      <c r="E483" s="3"/>
    </row>
    <row r="484" spans="5:5" ht="15.75" customHeight="1">
      <c r="E484" s="3"/>
    </row>
    <row r="485" spans="5:5" ht="15.75" customHeight="1">
      <c r="E485" s="3"/>
    </row>
    <row r="486" spans="5:5" ht="15.75" customHeight="1">
      <c r="E486" s="3"/>
    </row>
    <row r="487" spans="5:5" ht="15.75" customHeight="1">
      <c r="E487" s="3"/>
    </row>
    <row r="488" spans="5:5" ht="15.75" customHeight="1">
      <c r="E488" s="3"/>
    </row>
    <row r="489" spans="5:5" ht="15.75" customHeight="1">
      <c r="E489" s="3"/>
    </row>
    <row r="490" spans="5:5" ht="15.75" customHeight="1">
      <c r="E490" s="3"/>
    </row>
    <row r="491" spans="5:5" ht="15.75" customHeight="1">
      <c r="E491" s="3"/>
    </row>
    <row r="492" spans="5:5" ht="15.75" customHeight="1">
      <c r="E492" s="3"/>
    </row>
    <row r="493" spans="5:5" ht="15.75" customHeight="1">
      <c r="E493" s="3"/>
    </row>
    <row r="494" spans="5:5" ht="15.75" customHeight="1">
      <c r="E494" s="3"/>
    </row>
    <row r="495" spans="5:5" ht="15.75" customHeight="1">
      <c r="E495" s="3"/>
    </row>
    <row r="496" spans="5:5" ht="15.75" customHeight="1">
      <c r="E496" s="3"/>
    </row>
    <row r="497" spans="5:5" ht="15.75" customHeight="1">
      <c r="E497" s="3"/>
    </row>
    <row r="498" spans="5:5" ht="15.75" customHeight="1">
      <c r="E498" s="3"/>
    </row>
    <row r="499" spans="5:5" ht="15.75" customHeight="1">
      <c r="E499" s="3"/>
    </row>
    <row r="500" spans="5:5" ht="15.75" customHeight="1">
      <c r="E500" s="3"/>
    </row>
    <row r="501" spans="5:5" ht="15.75" customHeight="1">
      <c r="E501" s="3"/>
    </row>
    <row r="502" spans="5:5" ht="15.75" customHeight="1">
      <c r="E502" s="3"/>
    </row>
    <row r="503" spans="5:5" ht="15.75" customHeight="1">
      <c r="E503" s="3"/>
    </row>
    <row r="504" spans="5:5" ht="15.75" customHeight="1">
      <c r="E504" s="3"/>
    </row>
    <row r="505" spans="5:5" ht="15.75" customHeight="1">
      <c r="E505" s="3"/>
    </row>
    <row r="506" spans="5:5" ht="15.75" customHeight="1">
      <c r="E506" s="3"/>
    </row>
    <row r="507" spans="5:5" ht="15.75" customHeight="1">
      <c r="E507" s="3"/>
    </row>
    <row r="508" spans="5:5" ht="15.75" customHeight="1">
      <c r="E508" s="3"/>
    </row>
    <row r="509" spans="5:5" ht="15.75" customHeight="1">
      <c r="E509" s="3"/>
    </row>
    <row r="510" spans="5:5" ht="15.75" customHeight="1">
      <c r="E510" s="3"/>
    </row>
    <row r="511" spans="5:5" ht="15.75" customHeight="1">
      <c r="E511" s="3"/>
    </row>
    <row r="512" spans="5:5" ht="15.75" customHeight="1">
      <c r="E512" s="3"/>
    </row>
    <row r="513" spans="5:5" ht="15.75" customHeight="1">
      <c r="E513" s="3"/>
    </row>
    <row r="514" spans="5:5" ht="15.75" customHeight="1">
      <c r="E514" s="3"/>
    </row>
    <row r="515" spans="5:5" ht="15.75" customHeight="1">
      <c r="E515" s="3"/>
    </row>
    <row r="516" spans="5:5" ht="15.75" customHeight="1">
      <c r="E516" s="3"/>
    </row>
    <row r="517" spans="5:5" ht="15.75" customHeight="1">
      <c r="E517" s="3"/>
    </row>
    <row r="518" spans="5:5" ht="15.75" customHeight="1">
      <c r="E518" s="3"/>
    </row>
    <row r="519" spans="5:5" ht="15.75" customHeight="1">
      <c r="E519" s="3"/>
    </row>
    <row r="520" spans="5:5" ht="15.75" customHeight="1">
      <c r="E520" s="3"/>
    </row>
    <row r="521" spans="5:5" ht="15.75" customHeight="1">
      <c r="E521" s="3"/>
    </row>
    <row r="522" spans="5:5" ht="15.75" customHeight="1">
      <c r="E522" s="3"/>
    </row>
    <row r="523" spans="5:5" ht="15.75" customHeight="1">
      <c r="E523" s="3"/>
    </row>
    <row r="524" spans="5:5" ht="15.75" customHeight="1">
      <c r="E524" s="3"/>
    </row>
    <row r="525" spans="5:5" ht="15.75" customHeight="1">
      <c r="E525" s="3"/>
    </row>
    <row r="526" spans="5:5" ht="15.75" customHeight="1">
      <c r="E526" s="3"/>
    </row>
    <row r="527" spans="5:5" ht="15.75" customHeight="1">
      <c r="E527" s="3"/>
    </row>
    <row r="528" spans="5:5" ht="15.75" customHeight="1">
      <c r="E528" s="3"/>
    </row>
    <row r="529" spans="5:5" ht="15.75" customHeight="1">
      <c r="E529" s="3"/>
    </row>
    <row r="530" spans="5:5" ht="15.75" customHeight="1">
      <c r="E530" s="3"/>
    </row>
    <row r="531" spans="5:5" ht="15.75" customHeight="1">
      <c r="E531" s="3"/>
    </row>
    <row r="532" spans="5:5" ht="15.75" customHeight="1">
      <c r="E532" s="3"/>
    </row>
    <row r="533" spans="5:5" ht="15.75" customHeight="1">
      <c r="E533" s="3"/>
    </row>
    <row r="534" spans="5:5" ht="15.75" customHeight="1">
      <c r="E534" s="3"/>
    </row>
    <row r="535" spans="5:5" ht="15.75" customHeight="1">
      <c r="E535" s="3"/>
    </row>
    <row r="536" spans="5:5" ht="15.75" customHeight="1">
      <c r="E536" s="3"/>
    </row>
    <row r="537" spans="5:5" ht="15.75" customHeight="1">
      <c r="E537" s="3"/>
    </row>
    <row r="538" spans="5:5" ht="15.75" customHeight="1">
      <c r="E538" s="3"/>
    </row>
    <row r="539" spans="5:5" ht="15.75" customHeight="1">
      <c r="E539" s="3"/>
    </row>
    <row r="540" spans="5:5" ht="15.75" customHeight="1">
      <c r="E540" s="3"/>
    </row>
    <row r="541" spans="5:5" ht="15.75" customHeight="1">
      <c r="E541" s="3"/>
    </row>
    <row r="542" spans="5:5" ht="15.75" customHeight="1">
      <c r="E542" s="3"/>
    </row>
    <row r="543" spans="5:5" ht="15.75" customHeight="1">
      <c r="E543" s="3"/>
    </row>
    <row r="544" spans="5:5" ht="15.75" customHeight="1">
      <c r="E544" s="3"/>
    </row>
    <row r="545" spans="5:5" ht="15.75" customHeight="1">
      <c r="E545" s="3"/>
    </row>
    <row r="546" spans="5:5" ht="15.75" customHeight="1">
      <c r="E546" s="3"/>
    </row>
    <row r="547" spans="5:5" ht="15.75" customHeight="1">
      <c r="E547" s="3"/>
    </row>
    <row r="548" spans="5:5" ht="15.75" customHeight="1">
      <c r="E548" s="3"/>
    </row>
    <row r="549" spans="5:5" ht="15.75" customHeight="1">
      <c r="E549" s="3"/>
    </row>
    <row r="550" spans="5:5" ht="15.75" customHeight="1">
      <c r="E550" s="3"/>
    </row>
    <row r="551" spans="5:5" ht="15.75" customHeight="1">
      <c r="E551" s="3"/>
    </row>
    <row r="552" spans="5:5" ht="15.75" customHeight="1">
      <c r="E552" s="3"/>
    </row>
    <row r="553" spans="5:5" ht="15.75" customHeight="1">
      <c r="E553" s="3"/>
    </row>
    <row r="554" spans="5:5" ht="15.75" customHeight="1">
      <c r="E554" s="3"/>
    </row>
    <row r="555" spans="5:5" ht="15.75" customHeight="1">
      <c r="E555" s="3"/>
    </row>
    <row r="556" spans="5:5" ht="15.75" customHeight="1">
      <c r="E556" s="3"/>
    </row>
    <row r="557" spans="5:5" ht="15.75" customHeight="1">
      <c r="E557" s="3"/>
    </row>
    <row r="558" spans="5:5" ht="15.75" customHeight="1">
      <c r="E558" s="3"/>
    </row>
    <row r="559" spans="5:5" ht="15.75" customHeight="1">
      <c r="E559" s="3"/>
    </row>
    <row r="560" spans="5:5" ht="15.75" customHeight="1">
      <c r="E560" s="3"/>
    </row>
    <row r="561" spans="5:5" ht="15.75" customHeight="1">
      <c r="E561" s="3"/>
    </row>
    <row r="562" spans="5:5" ht="15.75" customHeight="1">
      <c r="E562" s="3"/>
    </row>
    <row r="563" spans="5:5" ht="15.75" customHeight="1">
      <c r="E563" s="3"/>
    </row>
    <row r="564" spans="5:5" ht="15.75" customHeight="1">
      <c r="E564" s="3"/>
    </row>
    <row r="565" spans="5:5" ht="15.75" customHeight="1">
      <c r="E565" s="3"/>
    </row>
    <row r="566" spans="5:5" ht="15.75" customHeight="1">
      <c r="E566" s="3"/>
    </row>
    <row r="567" spans="5:5" ht="15.75" customHeight="1">
      <c r="E567" s="3"/>
    </row>
    <row r="568" spans="5:5" ht="15.75" customHeight="1">
      <c r="E568" s="3"/>
    </row>
    <row r="569" spans="5:5" ht="15.75" customHeight="1">
      <c r="E569" s="3"/>
    </row>
    <row r="570" spans="5:5" ht="15.75" customHeight="1">
      <c r="E570" s="3"/>
    </row>
    <row r="571" spans="5:5" ht="15.75" customHeight="1">
      <c r="E571" s="3"/>
    </row>
    <row r="572" spans="5:5" ht="15.75" customHeight="1">
      <c r="E572" s="3"/>
    </row>
    <row r="573" spans="5:5" ht="15.75" customHeight="1">
      <c r="E573" s="3"/>
    </row>
    <row r="574" spans="5:5" ht="15.75" customHeight="1">
      <c r="E574" s="3"/>
    </row>
    <row r="575" spans="5:5" ht="15.75" customHeight="1">
      <c r="E575" s="3"/>
    </row>
    <row r="576" spans="5:5" ht="15.75" customHeight="1">
      <c r="E576" s="3"/>
    </row>
    <row r="577" spans="5:5" ht="15.75" customHeight="1">
      <c r="E577" s="3"/>
    </row>
    <row r="578" spans="5:5" ht="15.75" customHeight="1">
      <c r="E578" s="3"/>
    </row>
    <row r="579" spans="5:5" ht="15.75" customHeight="1">
      <c r="E579" s="3"/>
    </row>
    <row r="580" spans="5:5" ht="15.75" customHeight="1">
      <c r="E580" s="3"/>
    </row>
    <row r="581" spans="5:5" ht="15.75" customHeight="1">
      <c r="E581" s="3"/>
    </row>
    <row r="582" spans="5:5" ht="15.75" customHeight="1">
      <c r="E582" s="3"/>
    </row>
    <row r="583" spans="5:5" ht="15.75" customHeight="1">
      <c r="E583" s="3"/>
    </row>
    <row r="584" spans="5:5" ht="15.75" customHeight="1">
      <c r="E584" s="3"/>
    </row>
    <row r="585" spans="5:5" ht="15.75" customHeight="1">
      <c r="E585" s="3"/>
    </row>
    <row r="586" spans="5:5" ht="15.75" customHeight="1">
      <c r="E586" s="3"/>
    </row>
    <row r="587" spans="5:5" ht="15.75" customHeight="1">
      <c r="E587" s="3"/>
    </row>
    <row r="588" spans="5:5" ht="15.75" customHeight="1">
      <c r="E588" s="3"/>
    </row>
    <row r="589" spans="5:5" ht="15.75" customHeight="1">
      <c r="E589" s="3"/>
    </row>
    <row r="590" spans="5:5" ht="15.75" customHeight="1">
      <c r="E590" s="3"/>
    </row>
    <row r="591" spans="5:5" ht="15.75" customHeight="1">
      <c r="E591" s="3"/>
    </row>
    <row r="592" spans="5:5" ht="15.75" customHeight="1">
      <c r="E592" s="3"/>
    </row>
    <row r="593" spans="5:5" ht="15.75" customHeight="1">
      <c r="E593" s="3"/>
    </row>
    <row r="594" spans="5:5" ht="15.75" customHeight="1">
      <c r="E594" s="3"/>
    </row>
    <row r="595" spans="5:5" ht="15.75" customHeight="1">
      <c r="E595" s="3"/>
    </row>
    <row r="596" spans="5:5" ht="15.75" customHeight="1">
      <c r="E596" s="3"/>
    </row>
    <row r="597" spans="5:5" ht="15.75" customHeight="1">
      <c r="E597" s="3"/>
    </row>
    <row r="598" spans="5:5" ht="15.75" customHeight="1">
      <c r="E598" s="3"/>
    </row>
    <row r="599" spans="5:5" ht="15.75" customHeight="1">
      <c r="E599" s="3"/>
    </row>
    <row r="600" spans="5:5" ht="15.75" customHeight="1">
      <c r="E600" s="3"/>
    </row>
    <row r="601" spans="5:5" ht="15.75" customHeight="1">
      <c r="E601" s="3"/>
    </row>
    <row r="602" spans="5:5" ht="15.75" customHeight="1">
      <c r="E602" s="3"/>
    </row>
    <row r="603" spans="5:5" ht="15.75" customHeight="1">
      <c r="E603" s="3"/>
    </row>
    <row r="604" spans="5:5" ht="15.75" customHeight="1">
      <c r="E604" s="3"/>
    </row>
    <row r="605" spans="5:5" ht="15.75" customHeight="1">
      <c r="E605" s="3"/>
    </row>
    <row r="606" spans="5:5" ht="15.75" customHeight="1">
      <c r="E606" s="3"/>
    </row>
    <row r="607" spans="5:5" ht="15.75" customHeight="1">
      <c r="E607" s="3"/>
    </row>
    <row r="608" spans="5:5" ht="15.75" customHeight="1">
      <c r="E608" s="3"/>
    </row>
    <row r="609" spans="5:5" ht="15.75" customHeight="1">
      <c r="E609" s="3"/>
    </row>
    <row r="610" spans="5:5" ht="15.75" customHeight="1">
      <c r="E610" s="3"/>
    </row>
    <row r="611" spans="5:5" ht="15.75" customHeight="1">
      <c r="E611" s="3"/>
    </row>
    <row r="612" spans="5:5" ht="15.75" customHeight="1">
      <c r="E612" s="3"/>
    </row>
    <row r="613" spans="5:5" ht="15.75" customHeight="1">
      <c r="E613" s="3"/>
    </row>
    <row r="614" spans="5:5" ht="15.75" customHeight="1">
      <c r="E614" s="3"/>
    </row>
    <row r="615" spans="5:5" ht="15.75" customHeight="1">
      <c r="E615" s="3"/>
    </row>
    <row r="616" spans="5:5" ht="15.75" customHeight="1">
      <c r="E616" s="3"/>
    </row>
    <row r="617" spans="5:5" ht="15.75" customHeight="1">
      <c r="E617" s="3"/>
    </row>
    <row r="618" spans="5:5" ht="15.75" customHeight="1">
      <c r="E618" s="3"/>
    </row>
    <row r="619" spans="5:5" ht="15.75" customHeight="1">
      <c r="E619" s="3"/>
    </row>
    <row r="620" spans="5:5" ht="15.75" customHeight="1">
      <c r="E620" s="3"/>
    </row>
    <row r="621" spans="5:5" ht="15.75" customHeight="1">
      <c r="E621" s="3"/>
    </row>
    <row r="622" spans="5:5" ht="15.75" customHeight="1">
      <c r="E622" s="3"/>
    </row>
    <row r="623" spans="5:5" ht="15.75" customHeight="1">
      <c r="E623" s="3"/>
    </row>
    <row r="624" spans="5:5" ht="15.75" customHeight="1">
      <c r="E624" s="3"/>
    </row>
    <row r="625" spans="5:5" ht="15.75" customHeight="1">
      <c r="E625" s="3"/>
    </row>
    <row r="626" spans="5:5" ht="15.75" customHeight="1">
      <c r="E626" s="3"/>
    </row>
    <row r="627" spans="5:5" ht="15.75" customHeight="1">
      <c r="E627" s="3"/>
    </row>
    <row r="628" spans="5:5" ht="15.75" customHeight="1">
      <c r="E628" s="3"/>
    </row>
    <row r="629" spans="5:5" ht="15.75" customHeight="1">
      <c r="E629" s="3"/>
    </row>
    <row r="630" spans="5:5" ht="15.75" customHeight="1">
      <c r="E630" s="3"/>
    </row>
    <row r="631" spans="5:5" ht="15.75" customHeight="1">
      <c r="E631" s="3"/>
    </row>
    <row r="632" spans="5:5" ht="15.75" customHeight="1">
      <c r="E632" s="3"/>
    </row>
    <row r="633" spans="5:5" ht="15.75" customHeight="1">
      <c r="E633" s="3"/>
    </row>
    <row r="634" spans="5:5" ht="15.75" customHeight="1">
      <c r="E634" s="3"/>
    </row>
    <row r="635" spans="5:5" ht="15.75" customHeight="1">
      <c r="E635" s="3"/>
    </row>
    <row r="636" spans="5:5" ht="15.75" customHeight="1">
      <c r="E636" s="3"/>
    </row>
    <row r="637" spans="5:5" ht="15.75" customHeight="1">
      <c r="E637" s="3"/>
    </row>
    <row r="638" spans="5:5" ht="15.75" customHeight="1">
      <c r="E638" s="3"/>
    </row>
    <row r="639" spans="5:5" ht="15.75" customHeight="1">
      <c r="E639" s="3"/>
    </row>
    <row r="640" spans="5:5" ht="15.75" customHeight="1">
      <c r="E640" s="3"/>
    </row>
    <row r="641" spans="5:5" ht="15.75" customHeight="1">
      <c r="E641" s="3"/>
    </row>
    <row r="642" spans="5:5" ht="15.75" customHeight="1">
      <c r="E642" s="3"/>
    </row>
    <row r="643" spans="5:5" ht="15.75" customHeight="1">
      <c r="E643" s="3"/>
    </row>
    <row r="644" spans="5:5" ht="15.75" customHeight="1">
      <c r="E644" s="3"/>
    </row>
    <row r="645" spans="5:5" ht="15.75" customHeight="1">
      <c r="E645" s="3"/>
    </row>
    <row r="646" spans="5:5" ht="15.75" customHeight="1">
      <c r="E646" s="3"/>
    </row>
    <row r="647" spans="5:5" ht="15.75" customHeight="1">
      <c r="E647" s="3"/>
    </row>
    <row r="648" spans="5:5" ht="15.75" customHeight="1">
      <c r="E648" s="3"/>
    </row>
    <row r="649" spans="5:5" ht="15.75" customHeight="1">
      <c r="E649" s="3"/>
    </row>
    <row r="650" spans="5:5" ht="15.75" customHeight="1">
      <c r="E650" s="3"/>
    </row>
    <row r="651" spans="5:5" ht="15.75" customHeight="1">
      <c r="E651" s="3"/>
    </row>
    <row r="652" spans="5:5" ht="15.75" customHeight="1">
      <c r="E652" s="3"/>
    </row>
    <row r="653" spans="5:5" ht="15.75" customHeight="1">
      <c r="E653" s="3"/>
    </row>
    <row r="654" spans="5:5" ht="15.75" customHeight="1">
      <c r="E654" s="3"/>
    </row>
    <row r="655" spans="5:5" ht="15.75" customHeight="1">
      <c r="E655" s="3"/>
    </row>
    <row r="656" spans="5:5" ht="15.75" customHeight="1">
      <c r="E656" s="3"/>
    </row>
    <row r="657" spans="5:5" ht="15.75" customHeight="1">
      <c r="E657" s="3"/>
    </row>
    <row r="658" spans="5:5" ht="15.75" customHeight="1">
      <c r="E658" s="3"/>
    </row>
    <row r="659" spans="5:5" ht="15.75" customHeight="1">
      <c r="E659" s="3"/>
    </row>
    <row r="660" spans="5:5" ht="15.75" customHeight="1">
      <c r="E660" s="3"/>
    </row>
    <row r="661" spans="5:5" ht="15.75" customHeight="1">
      <c r="E661" s="3"/>
    </row>
    <row r="662" spans="5:5" ht="15.75" customHeight="1">
      <c r="E662" s="3"/>
    </row>
    <row r="663" spans="5:5" ht="15.75" customHeight="1">
      <c r="E663" s="3"/>
    </row>
    <row r="664" spans="5:5" ht="15.75" customHeight="1">
      <c r="E664" s="3"/>
    </row>
    <row r="665" spans="5:5" ht="15.75" customHeight="1">
      <c r="E665" s="3"/>
    </row>
    <row r="666" spans="5:5" ht="15.75" customHeight="1">
      <c r="E666" s="3"/>
    </row>
    <row r="667" spans="5:5" ht="15.75" customHeight="1">
      <c r="E667" s="3"/>
    </row>
    <row r="668" spans="5:5" ht="15.75" customHeight="1">
      <c r="E668" s="3"/>
    </row>
    <row r="669" spans="5:5" ht="15.75" customHeight="1">
      <c r="E669" s="3"/>
    </row>
    <row r="670" spans="5:5" ht="15.75" customHeight="1">
      <c r="E670" s="3"/>
    </row>
    <row r="671" spans="5:5" ht="15.75" customHeight="1">
      <c r="E671" s="3"/>
    </row>
    <row r="672" spans="5:5" ht="15.75" customHeight="1">
      <c r="E672" s="3"/>
    </row>
    <row r="673" spans="5:5" ht="15.75" customHeight="1">
      <c r="E673" s="3"/>
    </row>
    <row r="674" spans="5:5" ht="15.75" customHeight="1">
      <c r="E674" s="3"/>
    </row>
    <row r="675" spans="5:5" ht="15.75" customHeight="1">
      <c r="E675" s="3"/>
    </row>
    <row r="676" spans="5:5" ht="15.75" customHeight="1">
      <c r="E676" s="3"/>
    </row>
    <row r="677" spans="5:5" ht="15.75" customHeight="1">
      <c r="E677" s="3"/>
    </row>
    <row r="678" spans="5:5" ht="15.75" customHeight="1">
      <c r="E678" s="3"/>
    </row>
    <row r="679" spans="5:5" ht="15.75" customHeight="1">
      <c r="E679" s="3"/>
    </row>
    <row r="680" spans="5:5" ht="15.75" customHeight="1">
      <c r="E680" s="3"/>
    </row>
    <row r="681" spans="5:5" ht="15.75" customHeight="1">
      <c r="E681" s="3"/>
    </row>
    <row r="682" spans="5:5" ht="15.75" customHeight="1">
      <c r="E682" s="3"/>
    </row>
    <row r="683" spans="5:5" ht="15.75" customHeight="1">
      <c r="E683" s="3"/>
    </row>
    <row r="684" spans="5:5" ht="15.75" customHeight="1">
      <c r="E684" s="3"/>
    </row>
    <row r="685" spans="5:5" ht="15.75" customHeight="1">
      <c r="E685" s="3"/>
    </row>
    <row r="686" spans="5:5" ht="15.75" customHeight="1">
      <c r="E686" s="3"/>
    </row>
    <row r="687" spans="5:5" ht="15.75" customHeight="1">
      <c r="E687" s="3"/>
    </row>
    <row r="688" spans="5:5" ht="15.75" customHeight="1">
      <c r="E688" s="3"/>
    </row>
    <row r="689" spans="5:5" ht="15.75" customHeight="1">
      <c r="E689" s="3"/>
    </row>
    <row r="690" spans="5:5" ht="15.75" customHeight="1">
      <c r="E690" s="3"/>
    </row>
    <row r="691" spans="5:5" ht="15.75" customHeight="1">
      <c r="E691" s="3"/>
    </row>
    <row r="692" spans="5:5" ht="15.75" customHeight="1">
      <c r="E692" s="3"/>
    </row>
    <row r="693" spans="5:5" ht="15.75" customHeight="1">
      <c r="E693" s="3"/>
    </row>
    <row r="694" spans="5:5" ht="15.75" customHeight="1">
      <c r="E694" s="3"/>
    </row>
    <row r="695" spans="5:5" ht="15.75" customHeight="1">
      <c r="E695" s="3"/>
    </row>
    <row r="696" spans="5:5" ht="15.75" customHeight="1">
      <c r="E696" s="3"/>
    </row>
    <row r="697" spans="5:5" ht="15.75" customHeight="1">
      <c r="E697" s="3"/>
    </row>
    <row r="698" spans="5:5" ht="15.75" customHeight="1">
      <c r="E698" s="3"/>
    </row>
    <row r="699" spans="5:5" ht="15.75" customHeight="1">
      <c r="E699" s="3"/>
    </row>
    <row r="700" spans="5:5" ht="15.75" customHeight="1">
      <c r="E700" s="3"/>
    </row>
    <row r="701" spans="5:5" ht="15.75" customHeight="1">
      <c r="E701" s="3"/>
    </row>
    <row r="702" spans="5:5" ht="15.75" customHeight="1">
      <c r="E702" s="3"/>
    </row>
    <row r="703" spans="5:5" ht="15.75" customHeight="1">
      <c r="E703" s="3"/>
    </row>
    <row r="704" spans="5:5" ht="15.75" customHeight="1">
      <c r="E704" s="3"/>
    </row>
    <row r="705" spans="5:5" ht="15.75" customHeight="1">
      <c r="E705" s="3"/>
    </row>
    <row r="706" spans="5:5" ht="15.75" customHeight="1">
      <c r="E706" s="3"/>
    </row>
    <row r="707" spans="5:5" ht="15.75" customHeight="1">
      <c r="E707" s="3"/>
    </row>
    <row r="708" spans="5:5" ht="15.75" customHeight="1">
      <c r="E708" s="3"/>
    </row>
    <row r="709" spans="5:5" ht="15.75" customHeight="1">
      <c r="E709" s="3"/>
    </row>
    <row r="710" spans="5:5" ht="15.75" customHeight="1">
      <c r="E710" s="3"/>
    </row>
    <row r="711" spans="5:5" ht="15.75" customHeight="1">
      <c r="E711" s="3"/>
    </row>
    <row r="712" spans="5:5" ht="15.75" customHeight="1">
      <c r="E712" s="3"/>
    </row>
    <row r="713" spans="5:5" ht="15.75" customHeight="1">
      <c r="E713" s="3"/>
    </row>
    <row r="714" spans="5:5" ht="15.75" customHeight="1">
      <c r="E714" s="3"/>
    </row>
    <row r="715" spans="5:5" ht="15.75" customHeight="1">
      <c r="E715" s="3"/>
    </row>
    <row r="716" spans="5:5" ht="15.75" customHeight="1">
      <c r="E716" s="3"/>
    </row>
    <row r="717" spans="5:5" ht="15.75" customHeight="1">
      <c r="E717" s="3"/>
    </row>
    <row r="718" spans="5:5" ht="15.75" customHeight="1">
      <c r="E718" s="3"/>
    </row>
    <row r="719" spans="5:5" ht="15.75" customHeight="1">
      <c r="E719" s="3"/>
    </row>
    <row r="720" spans="5:5" ht="15.75" customHeight="1">
      <c r="E720" s="3"/>
    </row>
    <row r="721" spans="5:5" ht="15.75" customHeight="1">
      <c r="E721" s="3"/>
    </row>
    <row r="722" spans="5:5" ht="15.75" customHeight="1">
      <c r="E722" s="3"/>
    </row>
    <row r="723" spans="5:5" ht="15.75" customHeight="1">
      <c r="E723" s="3"/>
    </row>
    <row r="724" spans="5:5" ht="15.75" customHeight="1">
      <c r="E724" s="3"/>
    </row>
    <row r="725" spans="5:5" ht="15.75" customHeight="1">
      <c r="E725" s="3"/>
    </row>
    <row r="726" spans="5:5" ht="15.75" customHeight="1">
      <c r="E726" s="3"/>
    </row>
    <row r="727" spans="5:5" ht="15.75" customHeight="1">
      <c r="E727" s="3"/>
    </row>
    <row r="728" spans="5:5" ht="15.75" customHeight="1">
      <c r="E728" s="3"/>
    </row>
    <row r="729" spans="5:5" ht="15.75" customHeight="1">
      <c r="E729" s="3"/>
    </row>
    <row r="730" spans="5:5" ht="15.75" customHeight="1">
      <c r="E730" s="3"/>
    </row>
    <row r="731" spans="5:5" ht="15.75" customHeight="1">
      <c r="E731" s="3"/>
    </row>
    <row r="732" spans="5:5" ht="15.75" customHeight="1">
      <c r="E732" s="3"/>
    </row>
    <row r="733" spans="5:5" ht="15.75" customHeight="1">
      <c r="E733" s="3"/>
    </row>
    <row r="734" spans="5:5" ht="15.75" customHeight="1">
      <c r="E734" s="3"/>
    </row>
    <row r="735" spans="5:5" ht="15.75" customHeight="1">
      <c r="E735" s="3"/>
    </row>
    <row r="736" spans="5:5" ht="15.75" customHeight="1">
      <c r="E736" s="3"/>
    </row>
    <row r="737" spans="5:5" ht="15.75" customHeight="1">
      <c r="E737" s="3"/>
    </row>
    <row r="738" spans="5:5" ht="15.75" customHeight="1">
      <c r="E738" s="3"/>
    </row>
    <row r="739" spans="5:5" ht="15.75" customHeight="1">
      <c r="E739" s="3"/>
    </row>
    <row r="740" spans="5:5" ht="15.75" customHeight="1">
      <c r="E740" s="3"/>
    </row>
    <row r="741" spans="5:5" ht="15.75" customHeight="1">
      <c r="E741" s="3"/>
    </row>
    <row r="742" spans="5:5" ht="15.75" customHeight="1">
      <c r="E742" s="3"/>
    </row>
    <row r="743" spans="5:5" ht="15.75" customHeight="1">
      <c r="E743" s="3"/>
    </row>
    <row r="744" spans="5:5" ht="15.75" customHeight="1">
      <c r="E744" s="3"/>
    </row>
    <row r="745" spans="5:5" ht="15.75" customHeight="1">
      <c r="E745" s="3"/>
    </row>
    <row r="746" spans="5:5" ht="15.75" customHeight="1">
      <c r="E746" s="3"/>
    </row>
    <row r="747" spans="5:5" ht="15.75" customHeight="1">
      <c r="E747" s="3"/>
    </row>
    <row r="748" spans="5:5" ht="15.75" customHeight="1">
      <c r="E748" s="3"/>
    </row>
    <row r="749" spans="5:5" ht="15.75" customHeight="1">
      <c r="E749" s="3"/>
    </row>
    <row r="750" spans="5:5" ht="15.75" customHeight="1">
      <c r="E750" s="3"/>
    </row>
    <row r="751" spans="5:5" ht="15.75" customHeight="1">
      <c r="E751" s="3"/>
    </row>
    <row r="752" spans="5:5" ht="15.75" customHeight="1">
      <c r="E752" s="3"/>
    </row>
    <row r="753" spans="5:5" ht="15.75" customHeight="1">
      <c r="E753" s="3"/>
    </row>
    <row r="754" spans="5:5" ht="15.75" customHeight="1">
      <c r="E754" s="3"/>
    </row>
    <row r="755" spans="5:5" ht="15.75" customHeight="1">
      <c r="E755" s="3"/>
    </row>
    <row r="756" spans="5:5" ht="15.75" customHeight="1">
      <c r="E756" s="3"/>
    </row>
    <row r="757" spans="5:5" ht="15.75" customHeight="1">
      <c r="E757" s="3"/>
    </row>
    <row r="758" spans="5:5" ht="15.75" customHeight="1">
      <c r="E758" s="3"/>
    </row>
    <row r="759" spans="5:5" ht="15.75" customHeight="1">
      <c r="E759" s="3"/>
    </row>
    <row r="760" spans="5:5" ht="15.75" customHeight="1">
      <c r="E760" s="3"/>
    </row>
    <row r="761" spans="5:5" ht="15.75" customHeight="1">
      <c r="E761" s="3"/>
    </row>
    <row r="762" spans="5:5" ht="15.75" customHeight="1">
      <c r="E762" s="3"/>
    </row>
    <row r="763" spans="5:5" ht="15.75" customHeight="1">
      <c r="E763" s="3"/>
    </row>
    <row r="764" spans="5:5" ht="15.75" customHeight="1">
      <c r="E764" s="3"/>
    </row>
    <row r="765" spans="5:5" ht="15.75" customHeight="1">
      <c r="E765" s="3"/>
    </row>
    <row r="766" spans="5:5" ht="15.75" customHeight="1">
      <c r="E766" s="3"/>
    </row>
    <row r="767" spans="5:5" ht="15.75" customHeight="1">
      <c r="E767" s="3"/>
    </row>
    <row r="768" spans="5:5" ht="15.75" customHeight="1">
      <c r="E768" s="3"/>
    </row>
    <row r="769" spans="5:5" ht="15.75" customHeight="1">
      <c r="E769" s="3"/>
    </row>
    <row r="770" spans="5:5" ht="15.75" customHeight="1">
      <c r="E770" s="3"/>
    </row>
    <row r="771" spans="5:5" ht="15.75" customHeight="1">
      <c r="E771" s="3"/>
    </row>
    <row r="772" spans="5:5" ht="15.75" customHeight="1">
      <c r="E772" s="3"/>
    </row>
    <row r="773" spans="5:5" ht="15.75" customHeight="1">
      <c r="E773" s="3"/>
    </row>
    <row r="774" spans="5:5" ht="15.75" customHeight="1">
      <c r="E774" s="3"/>
    </row>
    <row r="775" spans="5:5" ht="15.75" customHeight="1">
      <c r="E775" s="3"/>
    </row>
    <row r="776" spans="5:5" ht="15.75" customHeight="1">
      <c r="E776" s="3"/>
    </row>
    <row r="777" spans="5:5" ht="15.75" customHeight="1">
      <c r="E777" s="3"/>
    </row>
    <row r="778" spans="5:5" ht="15.75" customHeight="1">
      <c r="E778" s="3"/>
    </row>
    <row r="779" spans="5:5" ht="15.75" customHeight="1">
      <c r="E779" s="3"/>
    </row>
    <row r="780" spans="5:5" ht="15.75" customHeight="1">
      <c r="E780" s="3"/>
    </row>
    <row r="781" spans="5:5" ht="15.75" customHeight="1">
      <c r="E781" s="3"/>
    </row>
    <row r="782" spans="5:5" ht="15.75" customHeight="1">
      <c r="E782" s="3"/>
    </row>
    <row r="783" spans="5:5" ht="15.75" customHeight="1">
      <c r="E783" s="3"/>
    </row>
    <row r="784" spans="5:5" ht="15.75" customHeight="1">
      <c r="E784" s="3"/>
    </row>
    <row r="785" spans="5:5" ht="15.75" customHeight="1">
      <c r="E785" s="3"/>
    </row>
    <row r="786" spans="5:5" ht="15.75" customHeight="1">
      <c r="E786" s="3"/>
    </row>
    <row r="787" spans="5:5" ht="15.75" customHeight="1">
      <c r="E787" s="3"/>
    </row>
    <row r="788" spans="5:5" ht="15.75" customHeight="1">
      <c r="E788" s="3"/>
    </row>
    <row r="789" spans="5:5" ht="15.75" customHeight="1">
      <c r="E789" s="3"/>
    </row>
    <row r="790" spans="5:5" ht="15.75" customHeight="1">
      <c r="E790" s="3"/>
    </row>
    <row r="791" spans="5:5" ht="15.75" customHeight="1">
      <c r="E791" s="3"/>
    </row>
    <row r="792" spans="5:5" ht="15.75" customHeight="1">
      <c r="E792" s="3"/>
    </row>
    <row r="793" spans="5:5" ht="15.75" customHeight="1">
      <c r="E793" s="3"/>
    </row>
    <row r="794" spans="5:5" ht="15.75" customHeight="1">
      <c r="E794" s="3"/>
    </row>
    <row r="795" spans="5:5" ht="15.75" customHeight="1">
      <c r="E795" s="3"/>
    </row>
    <row r="796" spans="5:5" ht="15.75" customHeight="1">
      <c r="E796" s="3"/>
    </row>
    <row r="797" spans="5:5" ht="15.75" customHeight="1">
      <c r="E797" s="3"/>
    </row>
    <row r="798" spans="5:5" ht="15.75" customHeight="1">
      <c r="E798" s="3"/>
    </row>
    <row r="799" spans="5:5" ht="15.75" customHeight="1">
      <c r="E799" s="3"/>
    </row>
    <row r="800" spans="5:5" ht="15.75" customHeight="1">
      <c r="E800" s="3"/>
    </row>
    <row r="801" spans="5:5" ht="15.75" customHeight="1">
      <c r="E801" s="3"/>
    </row>
    <row r="802" spans="5:5" ht="15.75" customHeight="1">
      <c r="E802" s="3"/>
    </row>
    <row r="803" spans="5:5" ht="15.75" customHeight="1">
      <c r="E803" s="3"/>
    </row>
    <row r="804" spans="5:5" ht="15.75" customHeight="1">
      <c r="E804" s="3"/>
    </row>
    <row r="805" spans="5:5" ht="15.75" customHeight="1">
      <c r="E805" s="3"/>
    </row>
    <row r="806" spans="5:5" ht="15.75" customHeight="1">
      <c r="E806" s="3"/>
    </row>
    <row r="807" spans="5:5" ht="15.75" customHeight="1">
      <c r="E807" s="3"/>
    </row>
    <row r="808" spans="5:5" ht="15.75" customHeight="1">
      <c r="E808" s="3"/>
    </row>
    <row r="809" spans="5:5" ht="15.75" customHeight="1">
      <c r="E809" s="3"/>
    </row>
    <row r="810" spans="5:5" ht="15.75" customHeight="1">
      <c r="E810" s="3"/>
    </row>
    <row r="811" spans="5:5" ht="15.75" customHeight="1">
      <c r="E811" s="3"/>
    </row>
    <row r="812" spans="5:5" ht="15.75" customHeight="1">
      <c r="E812" s="3"/>
    </row>
    <row r="813" spans="5:5" ht="15.75" customHeight="1">
      <c r="E813" s="3"/>
    </row>
    <row r="814" spans="5:5" ht="15.75" customHeight="1">
      <c r="E814" s="3"/>
    </row>
    <row r="815" spans="5:5" ht="15.75" customHeight="1">
      <c r="E815" s="3"/>
    </row>
    <row r="816" spans="5:5" ht="15.75" customHeight="1">
      <c r="E816" s="3"/>
    </row>
    <row r="817" spans="5:5" ht="15.75" customHeight="1">
      <c r="E817" s="3"/>
    </row>
    <row r="818" spans="5:5" ht="15.75" customHeight="1">
      <c r="E818" s="3"/>
    </row>
    <row r="819" spans="5:5" ht="15.75" customHeight="1">
      <c r="E819" s="3"/>
    </row>
    <row r="820" spans="5:5" ht="15.75" customHeight="1">
      <c r="E820" s="3"/>
    </row>
    <row r="821" spans="5:5" ht="15.75" customHeight="1">
      <c r="E821" s="3"/>
    </row>
    <row r="822" spans="5:5" ht="15.75" customHeight="1">
      <c r="E822" s="3"/>
    </row>
    <row r="823" spans="5:5" ht="15.75" customHeight="1">
      <c r="E823" s="3"/>
    </row>
    <row r="824" spans="5:5" ht="15.75" customHeight="1">
      <c r="E824" s="3"/>
    </row>
    <row r="825" spans="5:5" ht="15.75" customHeight="1">
      <c r="E825" s="3"/>
    </row>
    <row r="826" spans="5:5" ht="15.75" customHeight="1">
      <c r="E826" s="3"/>
    </row>
    <row r="827" spans="5:5" ht="15.75" customHeight="1">
      <c r="E827" s="3"/>
    </row>
    <row r="828" spans="5:5" ht="15.75" customHeight="1">
      <c r="E828" s="3"/>
    </row>
    <row r="829" spans="5:5" ht="15.75" customHeight="1">
      <c r="E829" s="3"/>
    </row>
    <row r="830" spans="5:5" ht="15.75" customHeight="1">
      <c r="E830" s="3"/>
    </row>
    <row r="831" spans="5:5" ht="15.75" customHeight="1">
      <c r="E831" s="3"/>
    </row>
    <row r="832" spans="5:5" ht="15.75" customHeight="1">
      <c r="E832" s="3"/>
    </row>
    <row r="833" spans="5:5" ht="15.75" customHeight="1">
      <c r="E833" s="3"/>
    </row>
    <row r="834" spans="5:5" ht="15.75" customHeight="1">
      <c r="E834" s="3"/>
    </row>
    <row r="835" spans="5:5" ht="15.75" customHeight="1">
      <c r="E835" s="3"/>
    </row>
    <row r="836" spans="5:5" ht="15.75" customHeight="1">
      <c r="E836" s="3"/>
    </row>
    <row r="837" spans="5:5" ht="15.75" customHeight="1">
      <c r="E837" s="3"/>
    </row>
    <row r="838" spans="5:5" ht="15.75" customHeight="1">
      <c r="E838" s="3"/>
    </row>
    <row r="839" spans="5:5" ht="15.75" customHeight="1">
      <c r="E839" s="3"/>
    </row>
    <row r="840" spans="5:5" ht="15.75" customHeight="1">
      <c r="E840" s="3"/>
    </row>
    <row r="841" spans="5:5" ht="15.75" customHeight="1">
      <c r="E841" s="3"/>
    </row>
    <row r="842" spans="5:5" ht="15.75" customHeight="1">
      <c r="E842" s="3"/>
    </row>
    <row r="843" spans="5:5" ht="15.75" customHeight="1">
      <c r="E843" s="3"/>
    </row>
    <row r="844" spans="5:5" ht="15.75" customHeight="1">
      <c r="E844" s="3"/>
    </row>
    <row r="845" spans="5:5" ht="15.75" customHeight="1">
      <c r="E845" s="3"/>
    </row>
    <row r="846" spans="5:5" ht="15.75" customHeight="1">
      <c r="E846" s="3"/>
    </row>
    <row r="847" spans="5:5" ht="15.75" customHeight="1">
      <c r="E847" s="3"/>
    </row>
    <row r="848" spans="5:5" ht="15.75" customHeight="1">
      <c r="E848" s="3"/>
    </row>
    <row r="849" spans="5:5" ht="15.75" customHeight="1">
      <c r="E849" s="3"/>
    </row>
    <row r="850" spans="5:5" ht="15.75" customHeight="1">
      <c r="E850" s="3"/>
    </row>
    <row r="851" spans="5:5" ht="15.75" customHeight="1">
      <c r="E851" s="3"/>
    </row>
    <row r="852" spans="5:5" ht="15.75" customHeight="1">
      <c r="E852" s="3"/>
    </row>
    <row r="853" spans="5:5" ht="15.75" customHeight="1">
      <c r="E853" s="3"/>
    </row>
    <row r="854" spans="5:5" ht="15.75" customHeight="1">
      <c r="E854" s="3"/>
    </row>
    <row r="855" spans="5:5" ht="15.75" customHeight="1">
      <c r="E855" s="3"/>
    </row>
    <row r="856" spans="5:5" ht="15.75" customHeight="1">
      <c r="E856" s="3"/>
    </row>
    <row r="857" spans="5:5" ht="15.75" customHeight="1">
      <c r="E857" s="3"/>
    </row>
    <row r="858" spans="5:5" ht="15.75" customHeight="1">
      <c r="E858" s="3"/>
    </row>
    <row r="859" spans="5:5" ht="15.75" customHeight="1">
      <c r="E859" s="3"/>
    </row>
    <row r="860" spans="5:5" ht="15.75" customHeight="1">
      <c r="E860" s="3"/>
    </row>
    <row r="861" spans="5:5" ht="15.75" customHeight="1">
      <c r="E861" s="3"/>
    </row>
    <row r="862" spans="5:5" ht="15.75" customHeight="1">
      <c r="E862" s="3"/>
    </row>
    <row r="863" spans="5:5" ht="15.75" customHeight="1">
      <c r="E863" s="3"/>
    </row>
    <row r="864" spans="5:5" ht="15.75" customHeight="1">
      <c r="E864" s="3"/>
    </row>
    <row r="865" spans="5:5" ht="15.75" customHeight="1">
      <c r="E865" s="3"/>
    </row>
    <row r="866" spans="5:5" ht="15.75" customHeight="1">
      <c r="E866" s="3"/>
    </row>
    <row r="867" spans="5:5" ht="15.75" customHeight="1">
      <c r="E867" s="3"/>
    </row>
    <row r="868" spans="5:5" ht="15.75" customHeight="1">
      <c r="E868" s="3"/>
    </row>
    <row r="869" spans="5:5" ht="15.75" customHeight="1">
      <c r="E869" s="3"/>
    </row>
    <row r="870" spans="5:5" ht="15.75" customHeight="1">
      <c r="E870" s="3"/>
    </row>
    <row r="871" spans="5:5" ht="15.75" customHeight="1">
      <c r="E871" s="3"/>
    </row>
    <row r="872" spans="5:5" ht="15.75" customHeight="1">
      <c r="E872" s="3"/>
    </row>
    <row r="873" spans="5:5" ht="15.75" customHeight="1">
      <c r="E873" s="3"/>
    </row>
    <row r="874" spans="5:5" ht="15.75" customHeight="1">
      <c r="E874" s="3"/>
    </row>
    <row r="875" spans="5:5" ht="15.75" customHeight="1">
      <c r="E875" s="3"/>
    </row>
    <row r="876" spans="5:5" ht="15.75" customHeight="1">
      <c r="E876" s="3"/>
    </row>
    <row r="877" spans="5:5" ht="15.75" customHeight="1">
      <c r="E877" s="3"/>
    </row>
    <row r="878" spans="5:5" ht="15.75" customHeight="1">
      <c r="E878" s="3"/>
    </row>
    <row r="879" spans="5:5" ht="15.75" customHeight="1">
      <c r="E879" s="3"/>
    </row>
    <row r="880" spans="5:5" ht="15.75" customHeight="1">
      <c r="E880" s="3"/>
    </row>
    <row r="881" spans="5:5" ht="15.75" customHeight="1">
      <c r="E881" s="3"/>
    </row>
    <row r="882" spans="5:5" ht="15.75" customHeight="1">
      <c r="E882" s="3"/>
    </row>
    <row r="883" spans="5:5" ht="15.75" customHeight="1">
      <c r="E883" s="3"/>
    </row>
    <row r="884" spans="5:5" ht="15.75" customHeight="1">
      <c r="E884" s="3"/>
    </row>
    <row r="885" spans="5:5" ht="15.75" customHeight="1">
      <c r="E885" s="3"/>
    </row>
    <row r="886" spans="5:5" ht="15.75" customHeight="1">
      <c r="E886" s="3"/>
    </row>
    <row r="887" spans="5:5" ht="15.75" customHeight="1">
      <c r="E887" s="3"/>
    </row>
    <row r="888" spans="5:5" ht="15.75" customHeight="1">
      <c r="E888" s="3"/>
    </row>
    <row r="889" spans="5:5" ht="15.75" customHeight="1">
      <c r="E889" s="3"/>
    </row>
    <row r="890" spans="5:5" ht="15.75" customHeight="1">
      <c r="E890" s="3"/>
    </row>
    <row r="891" spans="5:5" ht="15.75" customHeight="1">
      <c r="E891" s="3"/>
    </row>
    <row r="892" spans="5:5" ht="15.75" customHeight="1">
      <c r="E892" s="3"/>
    </row>
    <row r="893" spans="5:5" ht="15.75" customHeight="1">
      <c r="E893" s="3"/>
    </row>
    <row r="894" spans="5:5" ht="15.75" customHeight="1">
      <c r="E894" s="3"/>
    </row>
    <row r="895" spans="5:5" ht="15.75" customHeight="1">
      <c r="E895" s="3"/>
    </row>
    <row r="896" spans="5:5" ht="15.75" customHeight="1">
      <c r="E896" s="3"/>
    </row>
    <row r="897" spans="5:5" ht="15.75" customHeight="1">
      <c r="E897" s="3"/>
    </row>
    <row r="898" spans="5:5" ht="15.75" customHeight="1">
      <c r="E898" s="3"/>
    </row>
    <row r="899" spans="5:5" ht="15.75" customHeight="1">
      <c r="E899" s="3"/>
    </row>
    <row r="900" spans="5:5" ht="15.75" customHeight="1">
      <c r="E900" s="3"/>
    </row>
    <row r="901" spans="5:5" ht="15.75" customHeight="1">
      <c r="E901" s="3"/>
    </row>
    <row r="902" spans="5:5" ht="15.75" customHeight="1">
      <c r="E902" s="3"/>
    </row>
    <row r="903" spans="5:5" ht="15.75" customHeight="1">
      <c r="E903" s="3"/>
    </row>
    <row r="904" spans="5:5" ht="15.75" customHeight="1">
      <c r="E904" s="3"/>
    </row>
    <row r="905" spans="5:5" ht="15.75" customHeight="1">
      <c r="E905" s="3"/>
    </row>
    <row r="906" spans="5:5" ht="15.75" customHeight="1">
      <c r="E906" s="3"/>
    </row>
    <row r="907" spans="5:5" ht="15.75" customHeight="1">
      <c r="E907" s="3"/>
    </row>
    <row r="908" spans="5:5" ht="15.75" customHeight="1">
      <c r="E908" s="3"/>
    </row>
    <row r="909" spans="5:5" ht="15.75" customHeight="1">
      <c r="E909" s="3"/>
    </row>
    <row r="910" spans="5:5" ht="15.75" customHeight="1">
      <c r="E910" s="3"/>
    </row>
    <row r="911" spans="5:5" ht="15.75" customHeight="1">
      <c r="E911" s="3"/>
    </row>
    <row r="912" spans="5:5" ht="15.75" customHeight="1">
      <c r="E912" s="3"/>
    </row>
    <row r="913" spans="5:5" ht="15.75" customHeight="1">
      <c r="E913" s="3"/>
    </row>
    <row r="914" spans="5:5" ht="15.75" customHeight="1">
      <c r="E914" s="3"/>
    </row>
    <row r="915" spans="5:5" ht="15.75" customHeight="1">
      <c r="E915" s="3"/>
    </row>
    <row r="916" spans="5:5" ht="15.75" customHeight="1">
      <c r="E916" s="3"/>
    </row>
    <row r="917" spans="5:5" ht="15.75" customHeight="1">
      <c r="E917" s="3"/>
    </row>
    <row r="918" spans="5:5" ht="15.75" customHeight="1">
      <c r="E918" s="3"/>
    </row>
    <row r="919" spans="5:5" ht="15.75" customHeight="1">
      <c r="E919" s="3"/>
    </row>
    <row r="920" spans="5:5" ht="15.75" customHeight="1">
      <c r="E920" s="3"/>
    </row>
    <row r="921" spans="5:5" ht="15.75" customHeight="1">
      <c r="E921" s="3"/>
    </row>
    <row r="922" spans="5:5" ht="15.75" customHeight="1">
      <c r="E922" s="3"/>
    </row>
    <row r="923" spans="5:5" ht="15.75" customHeight="1">
      <c r="E923" s="3"/>
    </row>
    <row r="924" spans="5:5" ht="15.75" customHeight="1">
      <c r="E924" s="3"/>
    </row>
    <row r="925" spans="5:5" ht="15.75" customHeight="1">
      <c r="E925" s="3"/>
    </row>
    <row r="926" spans="5:5" ht="15.75" customHeight="1">
      <c r="E926" s="3"/>
    </row>
    <row r="927" spans="5:5" ht="15.75" customHeight="1">
      <c r="E927" s="3"/>
    </row>
    <row r="928" spans="5:5" ht="15.75" customHeight="1">
      <c r="E928" s="3"/>
    </row>
    <row r="929" spans="5:5" ht="15.75" customHeight="1">
      <c r="E929" s="3"/>
    </row>
    <row r="930" spans="5:5" ht="15.75" customHeight="1">
      <c r="E930" s="3"/>
    </row>
    <row r="931" spans="5:5" ht="15.75" customHeight="1">
      <c r="E931" s="3"/>
    </row>
    <row r="932" spans="5:5" ht="15.75" customHeight="1">
      <c r="E932" s="3"/>
    </row>
    <row r="933" spans="5:5" ht="15.75" customHeight="1">
      <c r="E933" s="3"/>
    </row>
    <row r="934" spans="5:5" ht="15.75" customHeight="1">
      <c r="E934" s="3"/>
    </row>
    <row r="935" spans="5:5" ht="15.75" customHeight="1">
      <c r="E935" s="3"/>
    </row>
    <row r="936" spans="5:5" ht="15.75" customHeight="1">
      <c r="E936" s="3"/>
    </row>
    <row r="937" spans="5:5" ht="15.75" customHeight="1">
      <c r="E937" s="3"/>
    </row>
    <row r="938" spans="5:5" ht="15.75" customHeight="1">
      <c r="E938" s="3"/>
    </row>
    <row r="939" spans="5:5" ht="15.75" customHeight="1">
      <c r="E939" s="3"/>
    </row>
    <row r="940" spans="5:5" ht="15.75" customHeight="1">
      <c r="E940" s="3"/>
    </row>
    <row r="941" spans="5:5" ht="15.75" customHeight="1">
      <c r="E941" s="3"/>
    </row>
    <row r="942" spans="5:5" ht="15.75" customHeight="1">
      <c r="E942" s="3"/>
    </row>
    <row r="943" spans="5:5" ht="15.75" customHeight="1">
      <c r="E943" s="3"/>
    </row>
    <row r="944" spans="5:5" ht="15.75" customHeight="1">
      <c r="E944" s="3"/>
    </row>
    <row r="945" spans="5:5" ht="15.75" customHeight="1">
      <c r="E945" s="3"/>
    </row>
    <row r="946" spans="5:5" ht="15.75" customHeight="1">
      <c r="E946" s="3"/>
    </row>
    <row r="947" spans="5:5" ht="15.75" customHeight="1">
      <c r="E947" s="3"/>
    </row>
    <row r="948" spans="5:5" ht="15.75" customHeight="1">
      <c r="E948" s="3"/>
    </row>
    <row r="949" spans="5:5" ht="15.75" customHeight="1">
      <c r="E949" s="3"/>
    </row>
    <row r="950" spans="5:5" ht="15.75" customHeight="1">
      <c r="E950" s="3"/>
    </row>
    <row r="951" spans="5:5" ht="15.75" customHeight="1">
      <c r="E951" s="3"/>
    </row>
    <row r="952" spans="5:5" ht="15.75" customHeight="1">
      <c r="E952" s="3"/>
    </row>
    <row r="953" spans="5:5" ht="15.75" customHeight="1">
      <c r="E953" s="3"/>
    </row>
    <row r="954" spans="5:5" ht="15.75" customHeight="1">
      <c r="E954" s="3"/>
    </row>
    <row r="955" spans="5:5" ht="15.75" customHeight="1">
      <c r="E955" s="3"/>
    </row>
    <row r="956" spans="5:5" ht="15.75" customHeight="1">
      <c r="E956" s="3"/>
    </row>
    <row r="957" spans="5:5" ht="15.75" customHeight="1">
      <c r="E957" s="3"/>
    </row>
    <row r="958" spans="5:5" ht="15.75" customHeight="1">
      <c r="E958" s="3"/>
    </row>
    <row r="959" spans="5:5" ht="15.75" customHeight="1">
      <c r="E959" s="3"/>
    </row>
    <row r="960" spans="5:5" ht="15.75" customHeight="1">
      <c r="E960" s="3"/>
    </row>
    <row r="961" spans="5:5" ht="15.75" customHeight="1">
      <c r="E961" s="3"/>
    </row>
    <row r="962" spans="5:5" ht="15.75" customHeight="1">
      <c r="E962" s="3"/>
    </row>
    <row r="963" spans="5:5" ht="15.75" customHeight="1">
      <c r="E963" s="3"/>
    </row>
    <row r="964" spans="5:5" ht="15.75" customHeight="1">
      <c r="E964" s="3"/>
    </row>
    <row r="965" spans="5:5" ht="15.75" customHeight="1">
      <c r="E965" s="3"/>
    </row>
    <row r="966" spans="5:5" ht="15.75" customHeight="1">
      <c r="E966" s="3"/>
    </row>
    <row r="967" spans="5:5" ht="15.75" customHeight="1">
      <c r="E967" s="3"/>
    </row>
    <row r="968" spans="5:5" ht="15.75" customHeight="1">
      <c r="E968" s="3"/>
    </row>
    <row r="969" spans="5:5" ht="15.75" customHeight="1">
      <c r="E969" s="3"/>
    </row>
    <row r="970" spans="5:5" ht="15.75" customHeight="1">
      <c r="E970" s="3"/>
    </row>
    <row r="971" spans="5:5" ht="15.75" customHeight="1">
      <c r="E971" s="3"/>
    </row>
    <row r="972" spans="5:5" ht="15.75" customHeight="1">
      <c r="E972" s="3"/>
    </row>
    <row r="973" spans="5:5" ht="15.75" customHeight="1">
      <c r="E973" s="3"/>
    </row>
    <row r="974" spans="5:5" ht="15.75" customHeight="1">
      <c r="E974" s="3"/>
    </row>
    <row r="975" spans="5:5" ht="15.75" customHeight="1">
      <c r="E975" s="3"/>
    </row>
    <row r="976" spans="5:5" ht="15.75" customHeight="1">
      <c r="E976" s="3"/>
    </row>
    <row r="977" spans="5:5" ht="15.75" customHeight="1">
      <c r="E977" s="3"/>
    </row>
    <row r="978" spans="5:5" ht="15.75" customHeight="1">
      <c r="E978" s="3"/>
    </row>
    <row r="979" spans="5:5" ht="15.75" customHeight="1">
      <c r="E979" s="3"/>
    </row>
    <row r="980" spans="5:5" ht="15.75" customHeight="1">
      <c r="E980" s="3"/>
    </row>
    <row r="981" spans="5:5" ht="15.75" customHeight="1">
      <c r="E981" s="3"/>
    </row>
    <row r="982" spans="5:5" ht="15.75" customHeight="1">
      <c r="E982" s="3"/>
    </row>
    <row r="983" spans="5:5" ht="15.75" customHeight="1">
      <c r="E983" s="3"/>
    </row>
    <row r="984" spans="5:5" ht="15.75" customHeight="1">
      <c r="E984" s="3"/>
    </row>
    <row r="985" spans="5:5" ht="15.75" customHeight="1">
      <c r="E985" s="3"/>
    </row>
    <row r="986" spans="5:5" ht="15.75" customHeight="1">
      <c r="E986" s="3"/>
    </row>
    <row r="987" spans="5:5" ht="15.75" customHeight="1">
      <c r="E987" s="3"/>
    </row>
    <row r="988" spans="5:5" ht="15.75" customHeight="1">
      <c r="E988" s="3"/>
    </row>
    <row r="989" spans="5:5" ht="15.75" customHeight="1">
      <c r="E989" s="3"/>
    </row>
    <row r="990" spans="5:5" ht="15.75" customHeight="1">
      <c r="E990" s="3"/>
    </row>
    <row r="991" spans="5:5" ht="15.75" customHeight="1">
      <c r="E991" s="3"/>
    </row>
    <row r="992" spans="5:5" ht="15.75" customHeight="1">
      <c r="E992" s="3"/>
    </row>
    <row r="993" spans="5:5" ht="15.75" customHeight="1">
      <c r="E993" s="3"/>
    </row>
    <row r="994" spans="5:5" ht="15.75" customHeight="1">
      <c r="E994" s="3"/>
    </row>
    <row r="995" spans="5:5" ht="15.75" customHeight="1">
      <c r="E995" s="3"/>
    </row>
    <row r="996" spans="5:5" ht="15.75" customHeight="1">
      <c r="E996" s="3"/>
    </row>
    <row r="997" spans="5:5" ht="15.75" customHeight="1">
      <c r="E997" s="3"/>
    </row>
    <row r="998" spans="5:5" ht="15.75" customHeight="1">
      <c r="E998" s="3"/>
    </row>
    <row r="999" spans="5:5" ht="15.75" customHeight="1">
      <c r="E999" s="3"/>
    </row>
    <row r="1000" spans="5:5" ht="15.75" customHeight="1">
      <c r="E1000" s="3"/>
    </row>
  </sheetData>
  <autoFilter ref="D1:V226" xr:uid="{00000000-0009-0000-0000-000000000000}"/>
  <conditionalFormatting sqref="H1:H11 F192:F193 J1:J11 I191 I194:I1000 I1:I21">
    <cfRule type="containsText" dxfId="15" priority="1" operator="containsText" text="UPS">
      <formula>NOT(ISERROR(SEARCH(("UPS"),(H1))))</formula>
    </cfRule>
  </conditionalFormatting>
  <conditionalFormatting sqref="H1:H11 F192:F193 J1:J11 I191 I194:I1000 I1:I21">
    <cfRule type="containsText" dxfId="14" priority="2" operator="containsText" text="FEE">
      <formula>NOT(ISERROR(SEARCH(("FEE"),(H1))))</formula>
    </cfRule>
  </conditionalFormatting>
  <conditionalFormatting sqref="H22">
    <cfRule type="containsText" dxfId="13" priority="3" operator="containsText" text="UPS">
      <formula>NOT(ISERROR(SEARCH(("UPS"),(H22))))</formula>
    </cfRule>
  </conditionalFormatting>
  <conditionalFormatting sqref="H22">
    <cfRule type="containsText" dxfId="12" priority="4" operator="containsText" text="FEE">
      <formula>NOT(ISERROR(SEARCH(("FEE"),(H22))))</formula>
    </cfRule>
  </conditionalFormatting>
  <conditionalFormatting sqref="H28:H89">
    <cfRule type="containsText" dxfId="11" priority="5" operator="containsText" text="UPS">
      <formula>NOT(ISERROR(SEARCH(("UPS"),(H28))))</formula>
    </cfRule>
  </conditionalFormatting>
  <conditionalFormatting sqref="H28:H89">
    <cfRule type="containsText" dxfId="10" priority="6" operator="containsText" text="FEE">
      <formula>NOT(ISERROR(SEARCH(("FEE"),(H28))))</formula>
    </cfRule>
  </conditionalFormatting>
  <conditionalFormatting sqref="H97:H193">
    <cfRule type="containsText" dxfId="9" priority="7" operator="containsText" text="UPS">
      <formula>NOT(ISERROR(SEARCH(("UPS"),(H97))))</formula>
    </cfRule>
  </conditionalFormatting>
  <conditionalFormatting sqref="H97:H193">
    <cfRule type="containsText" dxfId="8" priority="8" operator="containsText" text="FEE">
      <formula>NOT(ISERROR(SEARCH(("FEE"),(H97))))</formula>
    </cfRule>
  </conditionalFormatting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52" workbookViewId="0"/>
  </sheetViews>
  <sheetFormatPr defaultColWidth="11.25" defaultRowHeight="15" customHeight="1"/>
  <cols>
    <col min="1" max="1" width="6.5" customWidth="1"/>
    <col min="2" max="2" width="13.75" customWidth="1"/>
    <col min="3" max="3" width="10.75" customWidth="1"/>
    <col min="4" max="4" width="13.375" customWidth="1"/>
    <col min="5" max="5" width="28.5" customWidth="1"/>
    <col min="6" max="6" width="6.375" customWidth="1"/>
    <col min="7" max="7" width="11.375" customWidth="1"/>
    <col min="8" max="8" width="45.625" customWidth="1"/>
    <col min="9" max="9" width="79.75" customWidth="1"/>
    <col min="10" max="19" width="11" customWidth="1"/>
    <col min="20" max="20" width="7.75" customWidth="1"/>
    <col min="21" max="21" width="6.75" customWidth="1"/>
    <col min="22" max="26" width="11" customWidth="1"/>
  </cols>
  <sheetData>
    <row r="1" spans="1:26" ht="15.75" customHeight="1">
      <c r="A1" t="s">
        <v>0</v>
      </c>
      <c r="B1" s="3" t="s">
        <v>2</v>
      </c>
      <c r="C1" t="s">
        <v>3</v>
      </c>
      <c r="D1" s="3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26" ht="15.75" customHeight="1">
      <c r="B2" s="3">
        <v>1921.77</v>
      </c>
      <c r="C2" s="10"/>
      <c r="D2" s="3"/>
      <c r="E2" t="s">
        <v>10</v>
      </c>
    </row>
    <row r="3" spans="1:26" ht="15.75" customHeight="1">
      <c r="A3" s="5"/>
      <c r="B3" s="3">
        <v>1921.77</v>
      </c>
      <c r="C3" s="6">
        <v>42837</v>
      </c>
      <c r="D3" s="3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5">
        <v>201</v>
      </c>
      <c r="B4" s="11">
        <f t="shared" ref="B4:B6" si="0">SUM($B2)+D4</f>
        <v>1521.77</v>
      </c>
      <c r="C4" s="12">
        <v>42856</v>
      </c>
      <c r="D4" s="13">
        <v>-400</v>
      </c>
      <c r="E4" s="14" t="s">
        <v>11</v>
      </c>
      <c r="F4" s="14">
        <v>3533</v>
      </c>
      <c r="G4" s="14" t="s">
        <v>12</v>
      </c>
      <c r="H4" s="14" t="s">
        <v>13</v>
      </c>
      <c r="I4" s="14"/>
      <c r="J4" s="14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>
      <c r="A5" s="5">
        <v>204</v>
      </c>
      <c r="B5" s="11">
        <f t="shared" si="0"/>
        <v>2425.1799999999998</v>
      </c>
      <c r="C5" s="12">
        <v>42835</v>
      </c>
      <c r="D5" s="13">
        <v>503.41</v>
      </c>
      <c r="E5" s="14" t="s">
        <v>14</v>
      </c>
      <c r="F5" s="14"/>
      <c r="G5" s="14" t="s">
        <v>15</v>
      </c>
      <c r="H5" s="14" t="s">
        <v>16</v>
      </c>
      <c r="I5" s="14" t="s">
        <v>17</v>
      </c>
      <c r="J5" s="15">
        <v>0.5229166666666667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>
      <c r="A6" s="5"/>
      <c r="B6" s="11">
        <f t="shared" si="0"/>
        <v>1521.77</v>
      </c>
      <c r="C6" s="6"/>
      <c r="D6" s="3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>
      <c r="A7" s="5">
        <v>200</v>
      </c>
      <c r="B7" s="11">
        <f t="shared" ref="B7:B10" si="1">SUM($B6)+D7</f>
        <v>1214.56</v>
      </c>
      <c r="C7" s="12">
        <v>42870</v>
      </c>
      <c r="D7" s="13">
        <v>-307.20999999999998</v>
      </c>
      <c r="E7" s="14" t="s">
        <v>19</v>
      </c>
      <c r="F7" s="14">
        <v>3534</v>
      </c>
      <c r="G7" s="14" t="s">
        <v>12</v>
      </c>
      <c r="H7" s="14" t="s">
        <v>20</v>
      </c>
      <c r="I7" s="14"/>
      <c r="J7" s="14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>
      <c r="A8" s="5">
        <v>198</v>
      </c>
      <c r="B8" s="11">
        <f t="shared" si="1"/>
        <v>1952.8899999999999</v>
      </c>
      <c r="C8" s="12">
        <v>42887</v>
      </c>
      <c r="D8" s="13">
        <v>738.33</v>
      </c>
      <c r="E8" s="14" t="s">
        <v>21</v>
      </c>
      <c r="F8" s="14"/>
      <c r="G8" s="14" t="s">
        <v>15</v>
      </c>
      <c r="H8" s="14" t="s">
        <v>22</v>
      </c>
      <c r="I8" s="14" t="s">
        <v>17</v>
      </c>
      <c r="J8" s="15">
        <v>0.59046296296296297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6" ht="15.75" customHeight="1">
      <c r="A9" s="5">
        <v>199</v>
      </c>
      <c r="B9" s="11">
        <f t="shared" si="1"/>
        <v>1852.8899999999999</v>
      </c>
      <c r="C9" s="12">
        <v>42880</v>
      </c>
      <c r="D9" s="13">
        <v>-100</v>
      </c>
      <c r="E9" s="14" t="s">
        <v>24</v>
      </c>
      <c r="F9" s="14">
        <v>3527</v>
      </c>
      <c r="G9" s="14" t="s">
        <v>12</v>
      </c>
      <c r="H9" s="14" t="s">
        <v>25</v>
      </c>
      <c r="I9" s="14"/>
      <c r="J9" s="14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>
      <c r="A10" s="5">
        <v>197</v>
      </c>
      <c r="B10" s="11">
        <f t="shared" si="1"/>
        <v>2567.13</v>
      </c>
      <c r="C10" s="12">
        <v>42894</v>
      </c>
      <c r="D10" s="13">
        <v>714.24</v>
      </c>
      <c r="E10" s="14"/>
      <c r="F10" s="14"/>
      <c r="G10" s="14" t="s">
        <v>15</v>
      </c>
      <c r="H10" s="14" t="s">
        <v>27</v>
      </c>
      <c r="I10" s="14" t="s">
        <v>28</v>
      </c>
      <c r="J10" s="15">
        <v>0.63267361111111109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6" ht="15.75" customHeight="1">
      <c r="A11" s="5"/>
      <c r="B11" s="11"/>
      <c r="C11" s="6"/>
      <c r="D11" s="3"/>
      <c r="E11" s="8"/>
      <c r="F11" s="8"/>
      <c r="G11" s="8"/>
      <c r="H11" s="8"/>
      <c r="I11" s="8"/>
      <c r="J11" s="1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5">
        <v>196</v>
      </c>
      <c r="B12" s="11">
        <f>SUM($B10)+D12</f>
        <v>1867.13</v>
      </c>
      <c r="C12" s="12">
        <v>42916</v>
      </c>
      <c r="D12" s="13">
        <v>-700</v>
      </c>
      <c r="E12" s="14" t="s">
        <v>29</v>
      </c>
      <c r="F12" s="14">
        <v>3535</v>
      </c>
      <c r="G12" s="14" t="s">
        <v>12</v>
      </c>
      <c r="H12" s="14" t="s">
        <v>30</v>
      </c>
      <c r="I12" s="14"/>
      <c r="J12" s="14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6" ht="15.75" customHeight="1">
      <c r="B13" s="3"/>
      <c r="D13" s="3"/>
    </row>
    <row r="14" spans="1:26" ht="15.75" customHeight="1">
      <c r="B14" s="3"/>
      <c r="D14" s="3"/>
    </row>
    <row r="15" spans="1:26" ht="15.75" customHeight="1">
      <c r="B15" s="3"/>
      <c r="D15" s="3"/>
    </row>
    <row r="16" spans="1:26" ht="15.75" customHeight="1">
      <c r="B16" s="3"/>
      <c r="D16" s="3"/>
    </row>
    <row r="17" spans="1:26" ht="15.75" customHeight="1">
      <c r="A17" s="5">
        <v>195</v>
      </c>
      <c r="B17" s="11">
        <f>SUM($B10)+D17</f>
        <v>2499.44</v>
      </c>
      <c r="C17" s="12">
        <v>42923</v>
      </c>
      <c r="D17" s="13">
        <v>-67.69</v>
      </c>
      <c r="E17" s="14" t="s">
        <v>32</v>
      </c>
      <c r="F17" s="14">
        <v>3537</v>
      </c>
      <c r="G17" s="14" t="s">
        <v>12</v>
      </c>
      <c r="H17" s="14" t="s">
        <v>33</v>
      </c>
      <c r="I17" s="14"/>
      <c r="J17" s="14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5">
        <v>194</v>
      </c>
      <c r="B18" s="11">
        <f>SUM($B12)+D18</f>
        <v>1817.5900000000001</v>
      </c>
      <c r="C18" s="12">
        <v>42930</v>
      </c>
      <c r="D18" s="13">
        <v>-49.54</v>
      </c>
      <c r="E18" s="14" t="s">
        <v>34</v>
      </c>
      <c r="F18" s="14">
        <v>3536</v>
      </c>
      <c r="G18" s="14" t="s">
        <v>12</v>
      </c>
      <c r="H18" s="14" t="s">
        <v>35</v>
      </c>
      <c r="I18" s="14"/>
      <c r="J18" s="14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6" ht="15.75" customHeight="1">
      <c r="A19" s="5">
        <v>193</v>
      </c>
      <c r="B19" s="11">
        <f t="shared" ref="B19:B211" si="2">SUM($B17)+D19</f>
        <v>2846.16</v>
      </c>
      <c r="C19" s="12">
        <v>42942</v>
      </c>
      <c r="D19" s="13">
        <v>346.72</v>
      </c>
      <c r="E19" s="14"/>
      <c r="F19" s="14"/>
      <c r="G19" s="14" t="s">
        <v>15</v>
      </c>
      <c r="H19" s="14" t="s">
        <v>37</v>
      </c>
      <c r="I19" s="14" t="s">
        <v>17</v>
      </c>
      <c r="J19" s="15">
        <v>0.61085648148148153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6" ht="15.75" customHeight="1">
      <c r="A20" s="5">
        <v>192</v>
      </c>
      <c r="B20" s="11">
        <f t="shared" si="2"/>
        <v>2147.59</v>
      </c>
      <c r="C20" s="12">
        <v>42954</v>
      </c>
      <c r="D20" s="13">
        <v>330</v>
      </c>
      <c r="E20" s="14"/>
      <c r="F20" s="14"/>
      <c r="G20" s="14" t="s">
        <v>40</v>
      </c>
      <c r="H20" s="14" t="s">
        <v>48</v>
      </c>
      <c r="I20" s="14" t="s">
        <v>49</v>
      </c>
      <c r="J20" s="14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6" ht="15.75" customHeight="1">
      <c r="A21" s="5">
        <v>191</v>
      </c>
      <c r="B21" s="11">
        <f t="shared" si="2"/>
        <v>4846.16</v>
      </c>
      <c r="C21" s="12">
        <v>42954</v>
      </c>
      <c r="D21" s="13">
        <v>2000</v>
      </c>
      <c r="E21" s="14" t="s">
        <v>39</v>
      </c>
      <c r="F21" s="14"/>
      <c r="G21" s="14" t="s">
        <v>40</v>
      </c>
      <c r="H21" s="14" t="s">
        <v>41</v>
      </c>
      <c r="I21" s="14" t="s">
        <v>42</v>
      </c>
      <c r="J21" s="14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6" ht="15.75" customHeight="1">
      <c r="A22" s="5">
        <v>190</v>
      </c>
      <c r="B22" s="11">
        <f t="shared" si="2"/>
        <v>2177.59</v>
      </c>
      <c r="C22" s="12">
        <v>42954</v>
      </c>
      <c r="D22" s="13">
        <v>30</v>
      </c>
      <c r="E22" s="14"/>
      <c r="F22" s="14"/>
      <c r="G22" s="14" t="s">
        <v>40</v>
      </c>
      <c r="H22" s="14" t="s">
        <v>48</v>
      </c>
      <c r="I22" s="14" t="s">
        <v>50</v>
      </c>
      <c r="J22" s="14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6" ht="15.75" customHeight="1">
      <c r="A23" s="5">
        <v>189</v>
      </c>
      <c r="B23" s="11">
        <f t="shared" si="2"/>
        <v>4876.16</v>
      </c>
      <c r="C23" s="12">
        <v>42954</v>
      </c>
      <c r="D23" s="13">
        <v>30</v>
      </c>
      <c r="E23" s="14"/>
      <c r="F23" s="14"/>
      <c r="G23" s="14" t="s">
        <v>40</v>
      </c>
      <c r="H23" s="14" t="s">
        <v>48</v>
      </c>
      <c r="I23" s="14" t="s">
        <v>51</v>
      </c>
      <c r="J23" s="14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6" ht="15.75" customHeight="1">
      <c r="A24" s="5">
        <v>188</v>
      </c>
      <c r="B24" s="11">
        <f t="shared" si="2"/>
        <v>2207.59</v>
      </c>
      <c r="C24" s="12">
        <v>42954</v>
      </c>
      <c r="D24" s="13">
        <v>30</v>
      </c>
      <c r="E24" s="14"/>
      <c r="F24" s="14"/>
      <c r="G24" s="14" t="s">
        <v>40</v>
      </c>
      <c r="H24" s="14" t="s">
        <v>48</v>
      </c>
      <c r="I24" s="14" t="s">
        <v>52</v>
      </c>
      <c r="J24" s="14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5">
        <v>187</v>
      </c>
      <c r="B25" s="11">
        <f t="shared" si="2"/>
        <v>4905.16</v>
      </c>
      <c r="C25" s="12">
        <v>42954</v>
      </c>
      <c r="D25" s="13">
        <v>29</v>
      </c>
      <c r="E25" s="14"/>
      <c r="F25" s="14"/>
      <c r="G25" s="14" t="s">
        <v>40</v>
      </c>
      <c r="H25" s="14" t="s">
        <v>48</v>
      </c>
      <c r="I25" s="14" t="s">
        <v>53</v>
      </c>
      <c r="J25" s="14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6" ht="15.75" customHeight="1">
      <c r="A26" s="5">
        <v>186</v>
      </c>
      <c r="B26" s="11">
        <f t="shared" si="2"/>
        <v>2237.59</v>
      </c>
      <c r="C26" s="12">
        <v>42954</v>
      </c>
      <c r="D26" s="13">
        <v>30</v>
      </c>
      <c r="E26" s="14"/>
      <c r="F26" s="14"/>
      <c r="G26" s="14" t="s">
        <v>40</v>
      </c>
      <c r="H26" s="14" t="s">
        <v>48</v>
      </c>
      <c r="I26" s="14" t="s">
        <v>54</v>
      </c>
      <c r="J26" s="14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6" ht="15.75" customHeight="1">
      <c r="A27" s="5">
        <v>185</v>
      </c>
      <c r="B27" s="11">
        <f t="shared" si="2"/>
        <v>4931.16</v>
      </c>
      <c r="C27" s="12">
        <v>42954</v>
      </c>
      <c r="D27" s="13">
        <v>26</v>
      </c>
      <c r="E27" s="14"/>
      <c r="F27" s="14"/>
      <c r="G27" s="14" t="s">
        <v>40</v>
      </c>
      <c r="H27" s="14" t="s">
        <v>48</v>
      </c>
      <c r="I27" s="14" t="s">
        <v>55</v>
      </c>
      <c r="J27" s="14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5">
        <v>184</v>
      </c>
      <c r="B28" s="11">
        <f t="shared" si="2"/>
        <v>2262.59</v>
      </c>
      <c r="C28" s="12">
        <v>42954</v>
      </c>
      <c r="D28" s="13">
        <v>25</v>
      </c>
      <c r="E28" s="14"/>
      <c r="F28" s="14"/>
      <c r="G28" s="14" t="s">
        <v>40</v>
      </c>
      <c r="H28" s="14" t="s">
        <v>48</v>
      </c>
      <c r="I28" s="14" t="s">
        <v>56</v>
      </c>
      <c r="J28" s="14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6" ht="15.75" customHeight="1">
      <c r="A29" s="5">
        <v>183</v>
      </c>
      <c r="B29" s="11">
        <f t="shared" si="2"/>
        <v>4885.32</v>
      </c>
      <c r="C29" s="12">
        <v>42954</v>
      </c>
      <c r="D29" s="13">
        <v>-45.84</v>
      </c>
      <c r="E29" s="14" t="s">
        <v>43</v>
      </c>
      <c r="F29" s="14">
        <v>3538</v>
      </c>
      <c r="G29" s="14" t="s">
        <v>12</v>
      </c>
      <c r="H29" s="14" t="s">
        <v>44</v>
      </c>
      <c r="I29" s="14"/>
      <c r="J29" s="14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6" ht="15.75" customHeight="1">
      <c r="A30" s="5">
        <v>182</v>
      </c>
      <c r="B30" s="11">
        <f t="shared" si="2"/>
        <v>1962.5900000000001</v>
      </c>
      <c r="C30" s="6">
        <v>42965</v>
      </c>
      <c r="D30" s="3">
        <v>-300</v>
      </c>
      <c r="G30" t="s">
        <v>68</v>
      </c>
      <c r="H30" t="s">
        <v>69</v>
      </c>
      <c r="I30" t="s">
        <v>70</v>
      </c>
    </row>
    <row r="31" spans="1:26" ht="15.75" customHeight="1">
      <c r="A31" s="5">
        <v>181</v>
      </c>
      <c r="B31" s="11">
        <f t="shared" si="2"/>
        <v>4858.33</v>
      </c>
      <c r="C31" s="6">
        <v>42968</v>
      </c>
      <c r="D31" s="3">
        <v>-26.99</v>
      </c>
      <c r="G31" t="s">
        <v>72</v>
      </c>
      <c r="H31" t="s">
        <v>73</v>
      </c>
      <c r="I31" t="s">
        <v>74</v>
      </c>
    </row>
    <row r="32" spans="1:26" ht="15.75" customHeight="1">
      <c r="A32" s="5">
        <v>180</v>
      </c>
      <c r="B32" s="11">
        <f t="shared" si="2"/>
        <v>1759.3400000000001</v>
      </c>
      <c r="C32" s="6">
        <v>42968</v>
      </c>
      <c r="D32" s="3">
        <v>-203.25</v>
      </c>
      <c r="G32" t="s">
        <v>68</v>
      </c>
      <c r="H32" t="s">
        <v>75</v>
      </c>
      <c r="I32" t="s">
        <v>77</v>
      </c>
    </row>
    <row r="33" spans="1:26" ht="15.75" customHeight="1">
      <c r="A33" s="5">
        <v>179</v>
      </c>
      <c r="B33" s="11">
        <f t="shared" si="2"/>
        <v>4855.83</v>
      </c>
      <c r="C33" s="6">
        <v>42968</v>
      </c>
      <c r="D33" s="3">
        <v>-2.5</v>
      </c>
      <c r="G33" t="s">
        <v>78</v>
      </c>
      <c r="H33" t="s">
        <v>79</v>
      </c>
    </row>
    <row r="34" spans="1:26" ht="15.75" customHeight="1">
      <c r="A34" s="5">
        <v>178</v>
      </c>
      <c r="B34" s="11">
        <f t="shared" si="2"/>
        <v>1559.3400000000001</v>
      </c>
      <c r="C34" s="6">
        <v>42969</v>
      </c>
      <c r="D34" s="3">
        <v>-200</v>
      </c>
      <c r="G34" t="s">
        <v>68</v>
      </c>
      <c r="H34" t="s">
        <v>81</v>
      </c>
      <c r="I34" t="s">
        <v>82</v>
      </c>
      <c r="V34" s="8"/>
      <c r="W34" s="8"/>
      <c r="X34" s="8"/>
      <c r="Y34" s="8"/>
      <c r="Z34" s="8"/>
    </row>
    <row r="35" spans="1:26" ht="15.75" customHeight="1">
      <c r="A35" s="5">
        <v>177</v>
      </c>
      <c r="B35" s="11">
        <f t="shared" si="2"/>
        <v>4752.83</v>
      </c>
      <c r="C35" s="6">
        <v>42970</v>
      </c>
      <c r="D35" s="3">
        <v>-103</v>
      </c>
      <c r="G35" t="s">
        <v>68</v>
      </c>
      <c r="H35" t="s">
        <v>84</v>
      </c>
      <c r="I35" t="s">
        <v>86</v>
      </c>
      <c r="V35" s="8"/>
      <c r="W35" s="8"/>
      <c r="X35" s="8"/>
      <c r="Y35" s="8"/>
      <c r="Z35" s="8"/>
    </row>
    <row r="36" spans="1:26" ht="15.75" customHeight="1">
      <c r="A36" s="5">
        <v>176</v>
      </c>
      <c r="B36" s="11">
        <f t="shared" si="2"/>
        <v>1556.8400000000001</v>
      </c>
      <c r="C36" s="6">
        <v>42970</v>
      </c>
      <c r="D36" s="3">
        <v>-2.5</v>
      </c>
      <c r="G36" t="s">
        <v>78</v>
      </c>
      <c r="H36" t="s">
        <v>79</v>
      </c>
    </row>
    <row r="37" spans="1:26" ht="15.75" customHeight="1">
      <c r="A37" s="5">
        <v>175</v>
      </c>
      <c r="B37" s="11">
        <f t="shared" si="2"/>
        <v>3622.7200000000003</v>
      </c>
      <c r="C37" s="12">
        <v>42970</v>
      </c>
      <c r="D37" s="13">
        <v>-1130.1099999999999</v>
      </c>
      <c r="E37" s="14" t="s">
        <v>45</v>
      </c>
      <c r="F37" s="14">
        <v>3539</v>
      </c>
      <c r="G37" s="14" t="s">
        <v>12</v>
      </c>
      <c r="H37" s="14" t="s">
        <v>46</v>
      </c>
      <c r="I37" s="14"/>
      <c r="J37" s="14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6" ht="15.75" customHeight="1">
      <c r="A38" s="5">
        <v>174</v>
      </c>
      <c r="B38" s="11">
        <f t="shared" si="2"/>
        <v>2206.84</v>
      </c>
      <c r="C38" s="6">
        <v>42975</v>
      </c>
      <c r="D38" s="3">
        <v>650</v>
      </c>
      <c r="G38" t="s">
        <v>40</v>
      </c>
      <c r="H38" t="s">
        <v>92</v>
      </c>
      <c r="I38" t="s">
        <v>93</v>
      </c>
    </row>
    <row r="39" spans="1:26" ht="15.75" customHeight="1">
      <c r="A39" s="5">
        <v>173</v>
      </c>
      <c r="B39" s="11">
        <f t="shared" si="2"/>
        <v>3552.7200000000003</v>
      </c>
      <c r="C39" s="6">
        <v>42975</v>
      </c>
      <c r="D39" s="3">
        <v>-70</v>
      </c>
      <c r="G39" t="s">
        <v>68</v>
      </c>
      <c r="H39" t="s">
        <v>95</v>
      </c>
      <c r="I39" t="s">
        <v>96</v>
      </c>
      <c r="V39" s="8"/>
      <c r="W39" s="8"/>
      <c r="X39" s="8"/>
      <c r="Y39" s="8"/>
      <c r="Z39" s="8"/>
    </row>
    <row r="40" spans="1:26" ht="15.75" customHeight="1">
      <c r="A40" s="5">
        <v>172</v>
      </c>
      <c r="B40" s="11">
        <f t="shared" si="2"/>
        <v>2186.84</v>
      </c>
      <c r="C40" s="6">
        <v>42975</v>
      </c>
      <c r="D40" s="3">
        <v>-20</v>
      </c>
      <c r="G40" t="s">
        <v>68</v>
      </c>
      <c r="H40" t="s">
        <v>95</v>
      </c>
      <c r="I40" t="s">
        <v>97</v>
      </c>
      <c r="V40" s="8"/>
      <c r="W40" s="8"/>
      <c r="X40" s="8"/>
      <c r="Y40" s="8"/>
      <c r="Z40" s="8"/>
    </row>
    <row r="41" spans="1:26" ht="15.75" customHeight="1">
      <c r="A41" s="5">
        <v>171</v>
      </c>
      <c r="B41" s="11">
        <f t="shared" si="2"/>
        <v>3252.7200000000003</v>
      </c>
      <c r="C41" s="6">
        <v>42979</v>
      </c>
      <c r="D41" s="3">
        <v>-300</v>
      </c>
      <c r="G41" t="s">
        <v>68</v>
      </c>
      <c r="H41" t="s">
        <v>99</v>
      </c>
      <c r="I41" t="s">
        <v>100</v>
      </c>
    </row>
    <row r="42" spans="1:26" ht="15.75" customHeight="1">
      <c r="A42" s="5">
        <v>170</v>
      </c>
      <c r="B42" s="11">
        <f t="shared" si="2"/>
        <v>2224.84</v>
      </c>
      <c r="C42" s="12">
        <v>42986</v>
      </c>
      <c r="D42" s="13">
        <v>38</v>
      </c>
      <c r="E42" s="14"/>
      <c r="F42" s="14"/>
      <c r="G42" s="14" t="s">
        <v>40</v>
      </c>
      <c r="H42" s="14" t="s">
        <v>60</v>
      </c>
      <c r="I42" s="14" t="s">
        <v>61</v>
      </c>
      <c r="J42" s="14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5">
        <v>169</v>
      </c>
      <c r="B43" s="11">
        <f t="shared" si="2"/>
        <v>3302.7200000000003</v>
      </c>
      <c r="C43" s="12">
        <v>42986</v>
      </c>
      <c r="D43" s="13">
        <v>50</v>
      </c>
      <c r="E43" s="14"/>
      <c r="F43" s="14"/>
      <c r="G43" s="14" t="s">
        <v>40</v>
      </c>
      <c r="H43" s="14" t="s">
        <v>60</v>
      </c>
      <c r="I43" s="14" t="s">
        <v>62</v>
      </c>
      <c r="J43" s="14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5">
        <v>168</v>
      </c>
      <c r="B44" s="11">
        <f t="shared" si="2"/>
        <v>2289.84</v>
      </c>
      <c r="C44" s="12">
        <v>42986</v>
      </c>
      <c r="D44" s="13">
        <v>65</v>
      </c>
      <c r="E44" s="14"/>
      <c r="F44" s="14"/>
      <c r="G44" s="14" t="s">
        <v>40</v>
      </c>
      <c r="H44" s="14" t="s">
        <v>60</v>
      </c>
      <c r="I44" s="14" t="s">
        <v>63</v>
      </c>
      <c r="J44" s="14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6" ht="15.75" customHeight="1">
      <c r="A45" s="5">
        <v>167</v>
      </c>
      <c r="B45" s="11">
        <f t="shared" si="2"/>
        <v>3437.7200000000003</v>
      </c>
      <c r="C45" s="12">
        <v>42986</v>
      </c>
      <c r="D45" s="13">
        <v>135</v>
      </c>
      <c r="E45" s="14"/>
      <c r="F45" s="14"/>
      <c r="G45" s="14" t="s">
        <v>40</v>
      </c>
      <c r="H45" s="14" t="s">
        <v>60</v>
      </c>
      <c r="I45" s="14" t="s">
        <v>64</v>
      </c>
      <c r="J45" s="14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6" ht="15.75" customHeight="1">
      <c r="A46" s="5">
        <v>166</v>
      </c>
      <c r="B46" s="11">
        <f t="shared" si="2"/>
        <v>2413.84</v>
      </c>
      <c r="C46" s="12">
        <v>42986</v>
      </c>
      <c r="D46" s="13">
        <v>124</v>
      </c>
      <c r="E46" s="14"/>
      <c r="F46" s="14"/>
      <c r="G46" s="14" t="s">
        <v>40</v>
      </c>
      <c r="H46" s="14" t="s">
        <v>60</v>
      </c>
      <c r="I46" s="14" t="s">
        <v>65</v>
      </c>
      <c r="J46" s="14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6" ht="15.75" customHeight="1">
      <c r="A47" s="5">
        <v>165</v>
      </c>
      <c r="B47" s="11">
        <f t="shared" si="2"/>
        <v>3562.7200000000003</v>
      </c>
      <c r="C47" s="12">
        <v>42986</v>
      </c>
      <c r="D47" s="13">
        <v>125</v>
      </c>
      <c r="E47" s="14"/>
      <c r="F47" s="14"/>
      <c r="G47" s="14" t="s">
        <v>40</v>
      </c>
      <c r="H47" s="14" t="s">
        <v>60</v>
      </c>
      <c r="I47" s="14" t="s">
        <v>66</v>
      </c>
      <c r="J47" s="14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6" ht="15.75" customHeight="1">
      <c r="A48" s="5">
        <v>164</v>
      </c>
      <c r="B48" s="11">
        <f t="shared" si="2"/>
        <v>2538.84</v>
      </c>
      <c r="C48" s="12">
        <v>42986</v>
      </c>
      <c r="D48" s="13">
        <v>125</v>
      </c>
      <c r="E48" s="14"/>
      <c r="F48" s="14"/>
      <c r="G48" s="14" t="s">
        <v>40</v>
      </c>
      <c r="H48" s="14" t="s">
        <v>60</v>
      </c>
      <c r="I48" s="14" t="s">
        <v>67</v>
      </c>
      <c r="J48" s="14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6" ht="15.75" customHeight="1">
      <c r="A49" s="5">
        <v>163</v>
      </c>
      <c r="B49" s="11">
        <f t="shared" si="2"/>
        <v>3608.7200000000003</v>
      </c>
      <c r="C49" s="12">
        <v>42986</v>
      </c>
      <c r="D49" s="13">
        <v>46</v>
      </c>
      <c r="E49" s="14"/>
      <c r="F49" s="14"/>
      <c r="G49" s="14" t="s">
        <v>40</v>
      </c>
      <c r="H49" s="14" t="s">
        <v>60</v>
      </c>
      <c r="I49" s="14" t="s">
        <v>71</v>
      </c>
      <c r="J49" s="14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6" ht="15.75" customHeight="1">
      <c r="A50" s="5">
        <v>162</v>
      </c>
      <c r="B50" s="11">
        <f t="shared" si="2"/>
        <v>2588.84</v>
      </c>
      <c r="C50" s="12">
        <v>42986</v>
      </c>
      <c r="D50" s="13">
        <v>50</v>
      </c>
      <c r="E50" s="14" t="s">
        <v>106</v>
      </c>
      <c r="F50" s="14"/>
      <c r="G50" s="14" t="s">
        <v>40</v>
      </c>
      <c r="H50" s="14" t="s">
        <v>60</v>
      </c>
      <c r="I50" s="14" t="s">
        <v>76</v>
      </c>
      <c r="J50" s="14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6" ht="15.75" customHeight="1">
      <c r="A51" s="5">
        <v>161</v>
      </c>
      <c r="B51" s="11">
        <f t="shared" si="2"/>
        <v>3753.7200000000003</v>
      </c>
      <c r="C51" s="12">
        <v>42986</v>
      </c>
      <c r="D51" s="13">
        <v>145</v>
      </c>
      <c r="E51" s="14"/>
      <c r="F51" s="14"/>
      <c r="G51" s="14" t="s">
        <v>40</v>
      </c>
      <c r="H51" s="14" t="s">
        <v>60</v>
      </c>
      <c r="I51" s="14" t="s">
        <v>80</v>
      </c>
      <c r="J51" s="14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6" ht="15.75" customHeight="1">
      <c r="A52" s="5">
        <v>160</v>
      </c>
      <c r="B52" s="11">
        <f t="shared" si="2"/>
        <v>2460.7800000000002</v>
      </c>
      <c r="C52" s="12">
        <v>42989</v>
      </c>
      <c r="D52" s="13">
        <v>-128.06</v>
      </c>
      <c r="E52" s="14" t="s">
        <v>107</v>
      </c>
      <c r="F52" s="14"/>
      <c r="G52" s="14" t="s">
        <v>72</v>
      </c>
      <c r="H52" s="14" t="s">
        <v>85</v>
      </c>
      <c r="I52" s="14" t="s">
        <v>87</v>
      </c>
      <c r="J52" s="14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6" ht="15.75" customHeight="1">
      <c r="A53" s="5">
        <v>159</v>
      </c>
      <c r="B53" s="11">
        <f t="shared" si="2"/>
        <v>3360.4800000000005</v>
      </c>
      <c r="C53" s="12">
        <v>42989</v>
      </c>
      <c r="D53" s="13">
        <v>-393.24</v>
      </c>
      <c r="E53" s="14" t="s">
        <v>111</v>
      </c>
      <c r="F53" s="14"/>
      <c r="G53" s="14" t="s">
        <v>72</v>
      </c>
      <c r="H53" s="14" t="s">
        <v>85</v>
      </c>
      <c r="I53" s="14" t="s">
        <v>89</v>
      </c>
      <c r="J53" s="14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6" ht="15.75" customHeight="1">
      <c r="A54" s="5">
        <v>158</v>
      </c>
      <c r="B54" s="11">
        <f t="shared" si="2"/>
        <v>2160.7800000000002</v>
      </c>
      <c r="C54" s="6">
        <v>42989</v>
      </c>
      <c r="D54" s="3">
        <v>-300</v>
      </c>
      <c r="G54" t="s">
        <v>68</v>
      </c>
      <c r="H54" t="s">
        <v>115</v>
      </c>
      <c r="I54" t="s">
        <v>116</v>
      </c>
    </row>
    <row r="55" spans="1:26" ht="15.75" customHeight="1">
      <c r="A55" s="5">
        <v>157</v>
      </c>
      <c r="B55" s="11">
        <f t="shared" si="2"/>
        <v>3060.4800000000005</v>
      </c>
      <c r="C55" s="6">
        <v>42990</v>
      </c>
      <c r="D55" s="3">
        <v>-300</v>
      </c>
      <c r="G55" t="s">
        <v>68</v>
      </c>
      <c r="H55" t="s">
        <v>118</v>
      </c>
      <c r="I55" t="s">
        <v>119</v>
      </c>
    </row>
    <row r="56" spans="1:26" ht="15.75" customHeight="1">
      <c r="A56" s="5">
        <v>156</v>
      </c>
      <c r="B56" s="11">
        <f t="shared" si="2"/>
        <v>1860.7800000000002</v>
      </c>
      <c r="C56" s="6">
        <v>42991</v>
      </c>
      <c r="D56" s="3">
        <v>-300</v>
      </c>
      <c r="G56" t="s">
        <v>68</v>
      </c>
      <c r="H56" t="s">
        <v>122</v>
      </c>
      <c r="I56" t="s">
        <v>123</v>
      </c>
    </row>
    <row r="57" spans="1:26" ht="15.75" customHeight="1">
      <c r="A57" s="5">
        <v>155</v>
      </c>
      <c r="B57" s="11">
        <f t="shared" si="2"/>
        <v>2760.4800000000005</v>
      </c>
      <c r="C57" s="6">
        <v>42997</v>
      </c>
      <c r="D57" s="3">
        <v>-300</v>
      </c>
      <c r="G57" t="s">
        <v>68</v>
      </c>
      <c r="H57" t="s">
        <v>126</v>
      </c>
      <c r="I57" t="s">
        <v>127</v>
      </c>
    </row>
    <row r="58" spans="1:26" ht="15.75" customHeight="1">
      <c r="A58" s="5">
        <v>154</v>
      </c>
      <c r="B58" s="11">
        <f t="shared" si="2"/>
        <v>1600.7800000000002</v>
      </c>
      <c r="C58" s="6">
        <v>43003</v>
      </c>
      <c r="D58" s="3">
        <v>-260</v>
      </c>
      <c r="G58" t="s">
        <v>68</v>
      </c>
      <c r="H58" t="s">
        <v>128</v>
      </c>
      <c r="I58" t="s">
        <v>129</v>
      </c>
    </row>
    <row r="59" spans="1:26" ht="15.75" customHeight="1">
      <c r="A59" s="5">
        <v>153</v>
      </c>
      <c r="B59" s="11">
        <f t="shared" si="2"/>
        <v>2710.4800000000005</v>
      </c>
      <c r="C59" s="6">
        <v>43024</v>
      </c>
      <c r="D59" s="3">
        <v>-50</v>
      </c>
      <c r="G59" t="s">
        <v>68</v>
      </c>
      <c r="H59" t="s">
        <v>132</v>
      </c>
      <c r="I59" t="s">
        <v>133</v>
      </c>
    </row>
    <row r="60" spans="1:26" ht="15.75" customHeight="1">
      <c r="A60" s="5">
        <v>152</v>
      </c>
      <c r="B60" s="11">
        <f t="shared" si="2"/>
        <v>895.7800000000002</v>
      </c>
      <c r="C60" s="12">
        <v>43031</v>
      </c>
      <c r="D60" s="13">
        <v>-705</v>
      </c>
      <c r="E60" s="14" t="s">
        <v>90</v>
      </c>
      <c r="F60" s="14">
        <v>3541</v>
      </c>
      <c r="G60" s="14" t="s">
        <v>12</v>
      </c>
      <c r="H60" s="14" t="s">
        <v>91</v>
      </c>
      <c r="I60" s="14"/>
      <c r="J60" s="14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6" ht="15.75" customHeight="1">
      <c r="A61" s="5">
        <v>151</v>
      </c>
      <c r="B61" s="11">
        <f t="shared" si="2"/>
        <v>2147.6400000000003</v>
      </c>
      <c r="C61" s="12">
        <v>43039</v>
      </c>
      <c r="D61" s="13">
        <v>-562.84</v>
      </c>
      <c r="E61" s="14" t="s">
        <v>111</v>
      </c>
      <c r="F61" s="14"/>
      <c r="G61" s="14" t="s">
        <v>72</v>
      </c>
      <c r="H61" s="14" t="s">
        <v>109</v>
      </c>
      <c r="I61" s="14" t="s">
        <v>110</v>
      </c>
      <c r="J61" s="14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5">
        <v>150</v>
      </c>
      <c r="B62" s="11">
        <f t="shared" si="2"/>
        <v>795.7800000000002</v>
      </c>
      <c r="C62" s="6">
        <v>43039</v>
      </c>
      <c r="D62" s="3">
        <v>-100</v>
      </c>
      <c r="G62" t="s">
        <v>68</v>
      </c>
      <c r="H62" t="s">
        <v>135</v>
      </c>
      <c r="I62" t="s">
        <v>136</v>
      </c>
    </row>
    <row r="63" spans="1:26" ht="15.75" customHeight="1">
      <c r="A63" s="5">
        <v>149</v>
      </c>
      <c r="B63" s="11">
        <f t="shared" si="2"/>
        <v>2035.6400000000003</v>
      </c>
      <c r="C63" s="12">
        <v>43040</v>
      </c>
      <c r="D63" s="13">
        <v>-112</v>
      </c>
      <c r="E63" s="14"/>
      <c r="F63" s="14"/>
      <c r="G63" s="14" t="s">
        <v>72</v>
      </c>
      <c r="H63" s="14" t="s">
        <v>113</v>
      </c>
      <c r="I63" s="14" t="s">
        <v>114</v>
      </c>
      <c r="J63" s="14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6" ht="15.75" customHeight="1">
      <c r="A64" s="5">
        <v>148</v>
      </c>
      <c r="B64" s="11">
        <f t="shared" si="2"/>
        <v>1203.7800000000002</v>
      </c>
      <c r="C64" s="12">
        <v>43042</v>
      </c>
      <c r="D64" s="13">
        <v>408</v>
      </c>
      <c r="E64" s="14" t="s">
        <v>124</v>
      </c>
      <c r="F64" s="14"/>
      <c r="G64" s="14" t="s">
        <v>15</v>
      </c>
      <c r="H64" s="14" t="s">
        <v>125</v>
      </c>
      <c r="I64" s="14" t="s">
        <v>28</v>
      </c>
      <c r="J64" s="15">
        <v>0.64234953703703701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6" ht="15.75" customHeight="1">
      <c r="A65" s="5">
        <v>147</v>
      </c>
      <c r="B65" s="11">
        <f t="shared" si="2"/>
        <v>1947.7900000000004</v>
      </c>
      <c r="C65" s="12">
        <v>43045</v>
      </c>
      <c r="D65" s="13">
        <v>-87.85</v>
      </c>
      <c r="E65" s="14" t="s">
        <v>117</v>
      </c>
      <c r="F65" s="14"/>
      <c r="G65" s="14" t="s">
        <v>72</v>
      </c>
      <c r="H65" s="14" t="s">
        <v>120</v>
      </c>
      <c r="I65" s="14" t="s">
        <v>121</v>
      </c>
      <c r="J65" s="14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6" ht="15.75" customHeight="1">
      <c r="A66" s="5">
        <v>146</v>
      </c>
      <c r="B66" s="11">
        <f t="shared" si="2"/>
        <v>1803.7800000000002</v>
      </c>
      <c r="C66" s="6">
        <v>43059</v>
      </c>
      <c r="D66" s="3">
        <v>600</v>
      </c>
      <c r="G66" t="s">
        <v>40</v>
      </c>
      <c r="H66" t="s">
        <v>139</v>
      </c>
      <c r="I66" t="s">
        <v>140</v>
      </c>
    </row>
    <row r="67" spans="1:26" ht="15.75" customHeight="1">
      <c r="A67" s="5">
        <v>145</v>
      </c>
      <c r="B67" s="11">
        <f t="shared" si="2"/>
        <v>1864.7900000000004</v>
      </c>
      <c r="C67" s="6">
        <v>43063</v>
      </c>
      <c r="D67" s="3">
        <v>-83</v>
      </c>
      <c r="G67" t="s">
        <v>68</v>
      </c>
      <c r="H67" t="s">
        <v>141</v>
      </c>
      <c r="I67" t="s">
        <v>142</v>
      </c>
    </row>
    <row r="68" spans="1:26" ht="15.75" customHeight="1">
      <c r="A68" s="5">
        <v>144</v>
      </c>
      <c r="B68" s="11">
        <f t="shared" si="2"/>
        <v>1801.2800000000002</v>
      </c>
      <c r="C68" s="6">
        <v>43063</v>
      </c>
      <c r="D68" s="3">
        <v>-2.5</v>
      </c>
      <c r="G68" t="s">
        <v>78</v>
      </c>
      <c r="H68" t="s">
        <v>79</v>
      </c>
      <c r="V68" s="23"/>
      <c r="W68" s="23"/>
      <c r="X68" s="23"/>
      <c r="Y68" s="23"/>
      <c r="Z68" s="23"/>
    </row>
    <row r="69" spans="1:26" ht="15.75" customHeight="1">
      <c r="A69" s="5">
        <v>143</v>
      </c>
      <c r="B69" s="11">
        <f t="shared" si="2"/>
        <v>1781.7900000000004</v>
      </c>
      <c r="C69" s="6">
        <v>43063</v>
      </c>
      <c r="D69" s="3">
        <v>-83</v>
      </c>
      <c r="G69" t="s">
        <v>68</v>
      </c>
      <c r="H69" t="s">
        <v>141</v>
      </c>
      <c r="I69" t="s">
        <v>150</v>
      </c>
      <c r="V69" s="23"/>
      <c r="W69" s="23"/>
      <c r="X69" s="23"/>
      <c r="Y69" s="23"/>
      <c r="Z69" s="23"/>
    </row>
    <row r="70" spans="1:26" ht="15.75" customHeight="1">
      <c r="A70" s="5">
        <v>142</v>
      </c>
      <c r="B70" s="11">
        <f t="shared" si="2"/>
        <v>1798.7800000000002</v>
      </c>
      <c r="C70" s="6">
        <v>43063</v>
      </c>
      <c r="D70" s="3">
        <v>-2.5</v>
      </c>
      <c r="G70" t="s">
        <v>78</v>
      </c>
      <c r="H70" t="s">
        <v>79</v>
      </c>
    </row>
    <row r="71" spans="1:26" ht="15.75" customHeight="1">
      <c r="A71" s="5">
        <v>141</v>
      </c>
      <c r="B71" s="11">
        <f t="shared" si="2"/>
        <v>1698.7900000000004</v>
      </c>
      <c r="C71" s="6">
        <v>43063</v>
      </c>
      <c r="D71" s="3">
        <v>-83</v>
      </c>
      <c r="G71" t="s">
        <v>68</v>
      </c>
      <c r="H71" t="s">
        <v>153</v>
      </c>
      <c r="I71" t="s">
        <v>154</v>
      </c>
    </row>
    <row r="72" spans="1:26" ht="15.75" customHeight="1">
      <c r="A72" s="5">
        <v>140</v>
      </c>
      <c r="B72" s="11">
        <f t="shared" si="2"/>
        <v>1796.2800000000002</v>
      </c>
      <c r="C72" s="6">
        <v>43063</v>
      </c>
      <c r="D72" s="3">
        <v>-2.5</v>
      </c>
      <c r="G72" t="s">
        <v>78</v>
      </c>
      <c r="H72" t="s">
        <v>79</v>
      </c>
      <c r="V72" s="8"/>
      <c r="W72" s="8"/>
      <c r="X72" s="8"/>
      <c r="Y72" s="8"/>
      <c r="Z72" s="8"/>
    </row>
    <row r="73" spans="1:26" ht="15.75" customHeight="1">
      <c r="A73" s="5">
        <v>139</v>
      </c>
      <c r="B73" s="11">
        <f t="shared" si="2"/>
        <v>1655.7900000000004</v>
      </c>
      <c r="C73" s="6">
        <v>43063</v>
      </c>
      <c r="D73" s="3">
        <v>-43</v>
      </c>
      <c r="G73" t="s">
        <v>68</v>
      </c>
      <c r="H73" t="s">
        <v>153</v>
      </c>
      <c r="I73" t="s">
        <v>156</v>
      </c>
      <c r="V73" s="8"/>
      <c r="W73" s="8"/>
      <c r="X73" s="8"/>
      <c r="Y73" s="8"/>
      <c r="Z73" s="8"/>
    </row>
    <row r="74" spans="1:26" ht="15.75" customHeight="1">
      <c r="A74" s="5">
        <v>138</v>
      </c>
      <c r="B74" s="11">
        <f t="shared" si="2"/>
        <v>1793.7800000000002</v>
      </c>
      <c r="C74" s="6">
        <v>43063</v>
      </c>
      <c r="D74" s="3">
        <v>-2.5</v>
      </c>
      <c r="G74" t="s">
        <v>78</v>
      </c>
      <c r="H74" t="s">
        <v>79</v>
      </c>
    </row>
    <row r="75" spans="1:26" ht="15.75" customHeight="1">
      <c r="A75" s="5">
        <v>137</v>
      </c>
      <c r="B75" s="11">
        <f t="shared" si="2"/>
        <v>1612.7900000000004</v>
      </c>
      <c r="C75" s="6">
        <v>43063</v>
      </c>
      <c r="D75" s="3">
        <v>-43</v>
      </c>
      <c r="G75" t="s">
        <v>68</v>
      </c>
      <c r="H75" t="s">
        <v>153</v>
      </c>
      <c r="I75" t="s">
        <v>159</v>
      </c>
    </row>
    <row r="76" spans="1:26" ht="15.75" customHeight="1">
      <c r="A76" s="5">
        <v>136</v>
      </c>
      <c r="B76" s="11">
        <f t="shared" si="2"/>
        <v>1791.2800000000002</v>
      </c>
      <c r="C76" s="6">
        <v>43063</v>
      </c>
      <c r="D76" s="3">
        <v>-2.5</v>
      </c>
      <c r="G76" t="s">
        <v>78</v>
      </c>
      <c r="H76" t="s">
        <v>79</v>
      </c>
    </row>
    <row r="77" spans="1:26" ht="15.75" customHeight="1">
      <c r="A77" s="5">
        <v>135</v>
      </c>
      <c r="B77" s="11">
        <f t="shared" si="2"/>
        <v>1412.7900000000004</v>
      </c>
      <c r="C77" s="6">
        <v>43066</v>
      </c>
      <c r="D77" s="3">
        <v>-200</v>
      </c>
      <c r="G77" t="s">
        <v>68</v>
      </c>
      <c r="H77" t="s">
        <v>161</v>
      </c>
      <c r="I77" t="s">
        <v>162</v>
      </c>
    </row>
    <row r="78" spans="1:26" ht="15.75" customHeight="1">
      <c r="A78" s="5">
        <v>134</v>
      </c>
      <c r="B78" s="11">
        <f t="shared" si="2"/>
        <v>1820.2800000000002</v>
      </c>
      <c r="C78" s="6">
        <v>43076</v>
      </c>
      <c r="D78" s="3">
        <v>29</v>
      </c>
      <c r="G78" t="s">
        <v>40</v>
      </c>
      <c r="H78" t="s">
        <v>147</v>
      </c>
      <c r="I78" t="s">
        <v>148</v>
      </c>
    </row>
    <row r="79" spans="1:26" ht="15.75" customHeight="1">
      <c r="A79" s="5">
        <v>133</v>
      </c>
      <c r="B79" s="11">
        <f t="shared" si="2"/>
        <v>1442.7900000000004</v>
      </c>
      <c r="C79" s="6">
        <v>43076</v>
      </c>
      <c r="D79" s="3">
        <v>30</v>
      </c>
      <c r="G79" t="s">
        <v>40</v>
      </c>
      <c r="H79" t="s">
        <v>147</v>
      </c>
      <c r="I79" t="s">
        <v>149</v>
      </c>
    </row>
    <row r="80" spans="1:26" ht="15.75" customHeight="1">
      <c r="A80" s="5">
        <v>132</v>
      </c>
      <c r="B80" s="11">
        <f t="shared" si="2"/>
        <v>1850.2800000000002</v>
      </c>
      <c r="C80" s="6">
        <v>43076</v>
      </c>
      <c r="D80" s="3">
        <v>30</v>
      </c>
      <c r="G80" t="s">
        <v>40</v>
      </c>
      <c r="H80" t="s">
        <v>147</v>
      </c>
      <c r="I80" t="s">
        <v>151</v>
      </c>
    </row>
    <row r="81" spans="1:26" ht="15.75" customHeight="1">
      <c r="A81" s="5">
        <v>131</v>
      </c>
      <c r="B81" s="11">
        <f t="shared" si="2"/>
        <v>1472.7900000000004</v>
      </c>
      <c r="C81" s="6">
        <v>43076</v>
      </c>
      <c r="D81" s="3">
        <v>30</v>
      </c>
      <c r="G81" t="s">
        <v>40</v>
      </c>
      <c r="H81" t="s">
        <v>147</v>
      </c>
      <c r="I81" t="s">
        <v>152</v>
      </c>
    </row>
    <row r="82" spans="1:26" ht="15.75" customHeight="1">
      <c r="A82" s="5">
        <v>130</v>
      </c>
      <c r="B82" s="11">
        <f t="shared" si="2"/>
        <v>1880.2800000000002</v>
      </c>
      <c r="C82" s="6">
        <v>43076</v>
      </c>
      <c r="D82" s="3">
        <v>30</v>
      </c>
      <c r="G82" t="s">
        <v>40</v>
      </c>
      <c r="H82" t="s">
        <v>147</v>
      </c>
      <c r="I82" t="s">
        <v>155</v>
      </c>
    </row>
    <row r="83" spans="1:26" ht="15.75" customHeight="1">
      <c r="A83" s="5">
        <v>129</v>
      </c>
      <c r="B83" s="11">
        <f t="shared" si="2"/>
        <v>1502.7900000000004</v>
      </c>
      <c r="C83" s="6">
        <v>43076</v>
      </c>
      <c r="D83" s="3">
        <v>30</v>
      </c>
      <c r="G83" t="s">
        <v>40</v>
      </c>
      <c r="H83" t="s">
        <v>147</v>
      </c>
      <c r="I83" t="s">
        <v>157</v>
      </c>
    </row>
    <row r="84" spans="1:26" ht="15.75" customHeight="1">
      <c r="A84" s="5">
        <v>128</v>
      </c>
      <c r="B84" s="11">
        <f t="shared" si="2"/>
        <v>1910.2800000000002</v>
      </c>
      <c r="C84" s="6">
        <v>43076</v>
      </c>
      <c r="D84" s="3">
        <v>30</v>
      </c>
      <c r="G84" t="s">
        <v>40</v>
      </c>
      <c r="H84" t="s">
        <v>147</v>
      </c>
      <c r="I84" t="s">
        <v>158</v>
      </c>
    </row>
    <row r="85" spans="1:26" ht="15.75" customHeight="1">
      <c r="A85" s="5">
        <v>127</v>
      </c>
      <c r="B85" s="11">
        <f t="shared" si="2"/>
        <v>1647.7900000000004</v>
      </c>
      <c r="C85" s="6">
        <v>43076</v>
      </c>
      <c r="D85" s="3">
        <v>145</v>
      </c>
      <c r="G85" t="s">
        <v>40</v>
      </c>
      <c r="H85" t="s">
        <v>147</v>
      </c>
      <c r="I85" t="s">
        <v>160</v>
      </c>
    </row>
    <row r="86" spans="1:26" ht="15.75" customHeight="1">
      <c r="A86" s="5">
        <v>126</v>
      </c>
      <c r="B86" s="11">
        <f t="shared" si="2"/>
        <v>1920.2800000000002</v>
      </c>
      <c r="C86" s="12">
        <v>43076</v>
      </c>
      <c r="D86" s="13">
        <v>10</v>
      </c>
      <c r="E86" s="14"/>
      <c r="F86" s="14"/>
      <c r="G86" s="14" t="s">
        <v>40</v>
      </c>
      <c r="H86" s="14" t="s">
        <v>163</v>
      </c>
      <c r="I86" s="14" t="s">
        <v>164</v>
      </c>
      <c r="J86" s="14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6" ht="15.75" customHeight="1">
      <c r="A87" s="5">
        <v>125</v>
      </c>
      <c r="B87" s="11">
        <f t="shared" si="2"/>
        <v>1952.7900000000004</v>
      </c>
      <c r="C87" s="6">
        <v>43076</v>
      </c>
      <c r="D87" s="3">
        <v>305</v>
      </c>
      <c r="G87" t="s">
        <v>40</v>
      </c>
      <c r="H87" t="s">
        <v>147</v>
      </c>
      <c r="I87" t="s">
        <v>165</v>
      </c>
    </row>
    <row r="88" spans="1:26" ht="15.75" customHeight="1">
      <c r="A88" s="5">
        <v>124</v>
      </c>
      <c r="B88" s="11">
        <f t="shared" si="2"/>
        <v>1950.2800000000002</v>
      </c>
      <c r="C88" s="6">
        <v>43076</v>
      </c>
      <c r="D88" s="3">
        <v>30</v>
      </c>
      <c r="G88" t="s">
        <v>40</v>
      </c>
      <c r="H88" t="s">
        <v>147</v>
      </c>
      <c r="I88" t="s">
        <v>166</v>
      </c>
    </row>
    <row r="89" spans="1:26" ht="15.75" customHeight="1">
      <c r="A89" s="5">
        <v>123</v>
      </c>
      <c r="B89" s="11">
        <f t="shared" si="2"/>
        <v>1982.7900000000004</v>
      </c>
      <c r="C89" s="6">
        <v>43076</v>
      </c>
      <c r="D89" s="3">
        <v>30</v>
      </c>
      <c r="G89" t="s">
        <v>40</v>
      </c>
      <c r="H89" t="s">
        <v>147</v>
      </c>
      <c r="I89" t="s">
        <v>167</v>
      </c>
    </row>
    <row r="90" spans="1:26" ht="15.75" customHeight="1">
      <c r="A90" s="5">
        <v>122</v>
      </c>
      <c r="B90" s="11">
        <f t="shared" si="2"/>
        <v>1980.2800000000002</v>
      </c>
      <c r="C90" s="6">
        <v>43076</v>
      </c>
      <c r="D90" s="3">
        <v>30</v>
      </c>
      <c r="G90" t="s">
        <v>40</v>
      </c>
      <c r="H90" t="s">
        <v>147</v>
      </c>
      <c r="I90" t="s">
        <v>168</v>
      </c>
    </row>
    <row r="91" spans="1:26" ht="15.75" customHeight="1">
      <c r="A91" s="5">
        <v>121</v>
      </c>
      <c r="B91" s="11">
        <f t="shared" si="2"/>
        <v>2012.7900000000004</v>
      </c>
      <c r="C91" s="6">
        <v>43076</v>
      </c>
      <c r="D91" s="3">
        <v>30</v>
      </c>
      <c r="G91" t="s">
        <v>40</v>
      </c>
      <c r="H91" t="s">
        <v>147</v>
      </c>
      <c r="I91" t="s">
        <v>169</v>
      </c>
    </row>
    <row r="92" spans="1:26" ht="15.75" customHeight="1">
      <c r="A92" s="5">
        <v>120</v>
      </c>
      <c r="B92" s="11">
        <f t="shared" si="2"/>
        <v>2010.2800000000002</v>
      </c>
      <c r="C92" s="6">
        <v>43076</v>
      </c>
      <c r="D92" s="3">
        <v>30</v>
      </c>
      <c r="G92" t="s">
        <v>40</v>
      </c>
      <c r="H92" t="s">
        <v>147</v>
      </c>
      <c r="I92" t="s">
        <v>172</v>
      </c>
    </row>
    <row r="93" spans="1:26" ht="15.75" customHeight="1">
      <c r="A93" s="5">
        <v>119</v>
      </c>
      <c r="B93" s="11">
        <f t="shared" si="2"/>
        <v>2120.7900000000004</v>
      </c>
      <c r="C93" s="6">
        <v>43077</v>
      </c>
      <c r="D93" s="3">
        <v>108</v>
      </c>
      <c r="G93" t="s">
        <v>40</v>
      </c>
      <c r="H93" t="s">
        <v>147</v>
      </c>
      <c r="I93" t="s">
        <v>173</v>
      </c>
    </row>
    <row r="94" spans="1:26" ht="15.75" customHeight="1">
      <c r="A94" s="5">
        <v>118</v>
      </c>
      <c r="B94" s="11">
        <f t="shared" si="2"/>
        <v>1710.2800000000002</v>
      </c>
      <c r="C94" s="6">
        <v>43077</v>
      </c>
      <c r="D94" s="3">
        <v>-300</v>
      </c>
      <c r="G94" t="s">
        <v>68</v>
      </c>
      <c r="H94" t="s">
        <v>174</v>
      </c>
      <c r="I94" t="s">
        <v>175</v>
      </c>
      <c r="V94" s="25"/>
      <c r="W94" s="25"/>
      <c r="X94" s="25"/>
      <c r="Y94" s="25"/>
      <c r="Z94" s="25"/>
    </row>
    <row r="95" spans="1:26" ht="15.75" customHeight="1">
      <c r="A95" s="5">
        <v>117</v>
      </c>
      <c r="B95" s="11">
        <f t="shared" si="2"/>
        <v>2031.1800000000005</v>
      </c>
      <c r="C95" s="12">
        <v>43080</v>
      </c>
      <c r="D95" s="13">
        <v>-89.61</v>
      </c>
      <c r="E95" s="14" t="s">
        <v>143</v>
      </c>
      <c r="F95" s="14"/>
      <c r="G95" s="14" t="s">
        <v>72</v>
      </c>
      <c r="H95" s="14" t="s">
        <v>144</v>
      </c>
      <c r="I95" s="14" t="s">
        <v>145</v>
      </c>
      <c r="J95" s="14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6" ht="15.75" customHeight="1">
      <c r="A96" s="5">
        <v>116</v>
      </c>
      <c r="B96" s="11">
        <f t="shared" si="2"/>
        <v>1510.2800000000002</v>
      </c>
      <c r="C96" s="6">
        <v>43080</v>
      </c>
      <c r="D96" s="3">
        <v>-200</v>
      </c>
      <c r="G96" t="s">
        <v>68</v>
      </c>
      <c r="H96" t="s">
        <v>176</v>
      </c>
      <c r="I96" t="s">
        <v>177</v>
      </c>
      <c r="V96" s="8"/>
      <c r="W96" s="8"/>
      <c r="X96" s="8"/>
      <c r="Y96" s="8"/>
      <c r="Z96" s="8"/>
    </row>
    <row r="97" spans="1:26" ht="15.75" customHeight="1">
      <c r="A97" s="5">
        <v>115</v>
      </c>
      <c r="B97" s="11">
        <f t="shared" si="2"/>
        <v>1928.1800000000005</v>
      </c>
      <c r="C97" s="6">
        <v>43080</v>
      </c>
      <c r="D97" s="3">
        <v>-103</v>
      </c>
      <c r="G97" t="s">
        <v>68</v>
      </c>
      <c r="H97" t="s">
        <v>179</v>
      </c>
      <c r="I97" t="s">
        <v>180</v>
      </c>
    </row>
    <row r="98" spans="1:26" ht="15.75" customHeight="1">
      <c r="A98" s="5">
        <v>114</v>
      </c>
      <c r="B98" s="11">
        <f t="shared" si="2"/>
        <v>1507.7800000000002</v>
      </c>
      <c r="C98" s="6">
        <v>43080</v>
      </c>
      <c r="D98" s="3">
        <v>-2.5</v>
      </c>
      <c r="G98" t="s">
        <v>78</v>
      </c>
      <c r="H98" t="s">
        <v>79</v>
      </c>
    </row>
    <row r="99" spans="1:26" ht="15.75" customHeight="1">
      <c r="A99" s="5">
        <v>113</v>
      </c>
      <c r="B99" s="11">
        <f t="shared" si="2"/>
        <v>1745.1800000000005</v>
      </c>
      <c r="C99" s="6">
        <v>43080</v>
      </c>
      <c r="D99" s="3">
        <v>-183</v>
      </c>
      <c r="G99" t="s">
        <v>68</v>
      </c>
      <c r="H99" t="s">
        <v>179</v>
      </c>
      <c r="I99" t="s">
        <v>182</v>
      </c>
      <c r="V99" s="23"/>
      <c r="W99" s="23"/>
      <c r="X99" s="23"/>
      <c r="Y99" s="23"/>
      <c r="Z99" s="23"/>
    </row>
    <row r="100" spans="1:26" ht="15.75" customHeight="1">
      <c r="A100" s="5">
        <v>112</v>
      </c>
      <c r="B100" s="11">
        <f t="shared" si="2"/>
        <v>1505.2800000000002</v>
      </c>
      <c r="C100" s="6">
        <v>43080</v>
      </c>
      <c r="D100" s="3">
        <v>-2.5</v>
      </c>
      <c r="G100" t="s">
        <v>78</v>
      </c>
      <c r="H100" t="s">
        <v>79</v>
      </c>
      <c r="V100" s="23"/>
      <c r="W100" s="23"/>
      <c r="X100" s="23"/>
      <c r="Y100" s="23"/>
      <c r="Z100" s="23"/>
    </row>
    <row r="101" spans="1:26" ht="15.75" customHeight="1">
      <c r="A101" s="5">
        <v>111</v>
      </c>
      <c r="B101" s="11">
        <f t="shared" si="2"/>
        <v>1695.1800000000005</v>
      </c>
      <c r="C101" s="6">
        <v>43081</v>
      </c>
      <c r="D101" s="3">
        <v>-50</v>
      </c>
      <c r="G101" t="s">
        <v>68</v>
      </c>
      <c r="H101" t="s">
        <v>183</v>
      </c>
      <c r="I101" t="s">
        <v>184</v>
      </c>
      <c r="V101" s="23"/>
      <c r="W101" s="23"/>
      <c r="X101" s="23"/>
      <c r="Y101" s="23"/>
      <c r="Z101" s="23"/>
    </row>
    <row r="102" spans="1:26" ht="15.75" customHeight="1">
      <c r="A102" s="5">
        <v>110</v>
      </c>
      <c r="B102" s="11">
        <f t="shared" si="2"/>
        <v>1205.2800000000002</v>
      </c>
      <c r="C102" s="6">
        <v>43087</v>
      </c>
      <c r="D102" s="3">
        <v>-300</v>
      </c>
      <c r="G102" t="s">
        <v>68</v>
      </c>
      <c r="H102" t="s">
        <v>188</v>
      </c>
      <c r="I102" t="s">
        <v>189</v>
      </c>
    </row>
    <row r="103" spans="1:26" ht="15.75" customHeight="1">
      <c r="A103" s="5">
        <v>109</v>
      </c>
      <c r="B103" s="11">
        <f t="shared" si="2"/>
        <v>1595.1800000000005</v>
      </c>
      <c r="C103" s="6">
        <v>43090</v>
      </c>
      <c r="D103" s="3">
        <v>-100</v>
      </c>
      <c r="G103" t="s">
        <v>68</v>
      </c>
      <c r="H103" t="s">
        <v>190</v>
      </c>
      <c r="I103" t="s">
        <v>191</v>
      </c>
    </row>
    <row r="104" spans="1:26" ht="15.75" customHeight="1">
      <c r="A104" s="5">
        <v>108</v>
      </c>
      <c r="B104" s="11">
        <f t="shared" si="2"/>
        <v>1142.2800000000002</v>
      </c>
      <c r="C104" s="6">
        <v>43090</v>
      </c>
      <c r="D104" s="3">
        <v>-63</v>
      </c>
      <c r="G104" t="s">
        <v>68</v>
      </c>
      <c r="H104" t="s">
        <v>192</v>
      </c>
      <c r="I104" t="s">
        <v>193</v>
      </c>
    </row>
    <row r="105" spans="1:26" ht="15.75" customHeight="1">
      <c r="A105" s="5">
        <v>107</v>
      </c>
      <c r="B105" s="11">
        <f t="shared" si="2"/>
        <v>1592.6800000000005</v>
      </c>
      <c r="C105" s="6">
        <v>43090</v>
      </c>
      <c r="D105" s="3">
        <v>-2.5</v>
      </c>
      <c r="G105" t="s">
        <v>78</v>
      </c>
      <c r="H105" t="s">
        <v>79</v>
      </c>
    </row>
    <row r="106" spans="1:26" ht="15.75" customHeight="1">
      <c r="A106" s="5">
        <v>106</v>
      </c>
      <c r="B106" s="11">
        <f t="shared" si="2"/>
        <v>1099.2800000000002</v>
      </c>
      <c r="C106" s="6">
        <v>43091</v>
      </c>
      <c r="D106" s="3">
        <v>-43</v>
      </c>
      <c r="G106" t="s">
        <v>68</v>
      </c>
      <c r="H106" t="s">
        <v>192</v>
      </c>
      <c r="I106" t="s">
        <v>198</v>
      </c>
      <c r="V106" s="8"/>
      <c r="W106" s="8"/>
      <c r="X106" s="8"/>
      <c r="Y106" s="8"/>
      <c r="Z106" s="8"/>
    </row>
    <row r="107" spans="1:26" ht="15.75" customHeight="1">
      <c r="A107" s="5">
        <v>105</v>
      </c>
      <c r="B107" s="11">
        <f t="shared" si="2"/>
        <v>1590.1800000000005</v>
      </c>
      <c r="C107" s="6">
        <v>43091</v>
      </c>
      <c r="D107" s="3">
        <v>-2.5</v>
      </c>
      <c r="G107" t="s">
        <v>78</v>
      </c>
      <c r="H107" t="s">
        <v>79</v>
      </c>
      <c r="V107" s="27"/>
      <c r="W107" s="27"/>
      <c r="X107" s="27"/>
      <c r="Y107" s="27"/>
      <c r="Z107" s="27"/>
    </row>
    <row r="108" spans="1:26" ht="15.75" customHeight="1">
      <c r="A108" s="5">
        <v>104</v>
      </c>
      <c r="B108" s="11">
        <f t="shared" si="2"/>
        <v>1019.2800000000002</v>
      </c>
      <c r="C108" s="6">
        <v>43091</v>
      </c>
      <c r="D108" s="3">
        <v>-80</v>
      </c>
      <c r="G108" t="s">
        <v>68</v>
      </c>
      <c r="H108" t="s">
        <v>190</v>
      </c>
      <c r="I108" t="s">
        <v>200</v>
      </c>
    </row>
    <row r="109" spans="1:26" ht="15.75" customHeight="1">
      <c r="A109" s="5">
        <v>103</v>
      </c>
      <c r="B109" s="11">
        <f t="shared" si="2"/>
        <v>1550.1800000000005</v>
      </c>
      <c r="C109" s="6">
        <v>43095</v>
      </c>
      <c r="D109" s="3">
        <v>-40</v>
      </c>
      <c r="G109" t="s">
        <v>68</v>
      </c>
      <c r="H109" t="s">
        <v>202</v>
      </c>
      <c r="I109" t="s">
        <v>203</v>
      </c>
    </row>
    <row r="110" spans="1:26" ht="15.75" customHeight="1">
      <c r="A110" s="5">
        <v>102</v>
      </c>
      <c r="B110" s="11">
        <f t="shared" si="2"/>
        <v>996.2800000000002</v>
      </c>
      <c r="C110" s="6">
        <v>43095</v>
      </c>
      <c r="D110" s="3">
        <v>-23</v>
      </c>
      <c r="G110" t="s">
        <v>68</v>
      </c>
      <c r="H110" t="s">
        <v>204</v>
      </c>
      <c r="I110" t="s">
        <v>205</v>
      </c>
    </row>
    <row r="111" spans="1:26" ht="15.75" customHeight="1">
      <c r="A111" s="5">
        <v>101</v>
      </c>
      <c r="B111" s="11">
        <f t="shared" si="2"/>
        <v>1547.6800000000005</v>
      </c>
      <c r="C111" s="6">
        <v>43095</v>
      </c>
      <c r="D111" s="3">
        <v>-2.5</v>
      </c>
      <c r="G111" t="s">
        <v>78</v>
      </c>
      <c r="H111" t="s">
        <v>79</v>
      </c>
    </row>
    <row r="112" spans="1:26" ht="15.75" customHeight="1">
      <c r="A112" s="5">
        <v>100</v>
      </c>
      <c r="B112" s="11">
        <f t="shared" si="2"/>
        <v>961.2800000000002</v>
      </c>
      <c r="C112" s="6">
        <v>43096</v>
      </c>
      <c r="D112" s="3">
        <v>-35</v>
      </c>
      <c r="E112" t="s">
        <v>206</v>
      </c>
      <c r="G112" t="s">
        <v>78</v>
      </c>
      <c r="H112" t="s">
        <v>207</v>
      </c>
      <c r="I112" t="s">
        <v>208</v>
      </c>
    </row>
    <row r="113" spans="1:26" ht="15.75" customHeight="1">
      <c r="A113" s="5">
        <v>99</v>
      </c>
      <c r="B113" s="11">
        <f t="shared" si="2"/>
        <v>2247.6800000000003</v>
      </c>
      <c r="C113" s="6">
        <v>43098</v>
      </c>
      <c r="D113" s="3">
        <v>700</v>
      </c>
      <c r="G113" t="s">
        <v>40</v>
      </c>
      <c r="H113" t="s">
        <v>211</v>
      </c>
      <c r="I113" t="s">
        <v>212</v>
      </c>
    </row>
    <row r="114" spans="1:26" ht="15.75" customHeight="1">
      <c r="A114" s="5">
        <v>98</v>
      </c>
      <c r="B114" s="11">
        <f t="shared" si="2"/>
        <v>761.2800000000002</v>
      </c>
      <c r="C114" s="6">
        <v>43102</v>
      </c>
      <c r="D114" s="3">
        <v>-200</v>
      </c>
      <c r="G114" t="s">
        <v>68</v>
      </c>
      <c r="H114" t="s">
        <v>213</v>
      </c>
      <c r="I114" t="s">
        <v>215</v>
      </c>
    </row>
    <row r="115" spans="1:26" ht="15.75" customHeight="1">
      <c r="A115" s="5">
        <v>97</v>
      </c>
      <c r="B115" s="11">
        <f t="shared" si="2"/>
        <v>1947.6800000000003</v>
      </c>
      <c r="C115" s="6">
        <v>43102</v>
      </c>
      <c r="D115" s="3">
        <v>-300</v>
      </c>
      <c r="G115" t="s">
        <v>68</v>
      </c>
      <c r="H115" t="s">
        <v>216</v>
      </c>
      <c r="I115" t="s">
        <v>217</v>
      </c>
    </row>
    <row r="116" spans="1:26" ht="15.75" customHeight="1">
      <c r="A116" s="5">
        <v>96</v>
      </c>
      <c r="B116" s="11">
        <f t="shared" si="2"/>
        <v>841.2800000000002</v>
      </c>
      <c r="C116" s="29">
        <v>43104</v>
      </c>
      <c r="D116" s="30">
        <v>80</v>
      </c>
      <c r="E116" s="27" t="s">
        <v>185</v>
      </c>
      <c r="F116" s="27"/>
      <c r="G116" t="s">
        <v>40</v>
      </c>
      <c r="H116" s="27" t="s">
        <v>186</v>
      </c>
      <c r="I116" s="27" t="s">
        <v>187</v>
      </c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:26" ht="15.75" customHeight="1">
      <c r="A117" s="5">
        <v>95</v>
      </c>
      <c r="B117" s="11">
        <f t="shared" si="2"/>
        <v>1766.9000000000003</v>
      </c>
      <c r="C117" s="12">
        <v>43108</v>
      </c>
      <c r="D117" s="13">
        <v>-180.78</v>
      </c>
      <c r="E117" s="31" t="s">
        <v>225</v>
      </c>
      <c r="F117" s="14"/>
      <c r="G117" s="14" t="s">
        <v>72</v>
      </c>
      <c r="H117" s="14" t="s">
        <v>195</v>
      </c>
      <c r="I117" s="14" t="s">
        <v>196</v>
      </c>
      <c r="J117" s="14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6" ht="15.75" customHeight="1">
      <c r="A118" s="5">
        <v>94</v>
      </c>
      <c r="B118" s="11">
        <f t="shared" si="2"/>
        <v>831.2800000000002</v>
      </c>
      <c r="C118" s="6">
        <v>43110</v>
      </c>
      <c r="D118" s="3">
        <v>-10</v>
      </c>
      <c r="E118" t="s">
        <v>230</v>
      </c>
      <c r="G118" t="s">
        <v>78</v>
      </c>
      <c r="H118" t="s">
        <v>232</v>
      </c>
    </row>
    <row r="119" spans="1:26" ht="15.75" customHeight="1">
      <c r="A119" s="5">
        <v>93</v>
      </c>
      <c r="B119" s="11">
        <f t="shared" si="2"/>
        <v>1746.9000000000003</v>
      </c>
      <c r="C119" s="6">
        <v>43118</v>
      </c>
      <c r="D119" s="3">
        <v>-20</v>
      </c>
      <c r="G119" t="s">
        <v>68</v>
      </c>
      <c r="H119" t="s">
        <v>234</v>
      </c>
      <c r="I119" t="s">
        <v>235</v>
      </c>
    </row>
    <row r="120" spans="1:26" ht="15.75" customHeight="1">
      <c r="A120" s="5">
        <v>92</v>
      </c>
      <c r="B120" s="11">
        <f t="shared" si="2"/>
        <v>3831.28</v>
      </c>
      <c r="C120" s="6">
        <v>43136</v>
      </c>
      <c r="D120" s="3">
        <v>3000</v>
      </c>
      <c r="G120" t="s">
        <v>40</v>
      </c>
      <c r="H120" t="s">
        <v>236</v>
      </c>
      <c r="I120" t="s">
        <v>237</v>
      </c>
    </row>
    <row r="121" spans="1:26" ht="15.75" customHeight="1">
      <c r="A121" s="5">
        <v>91</v>
      </c>
      <c r="B121" s="11">
        <f t="shared" si="2"/>
        <v>3733.9000000000005</v>
      </c>
      <c r="C121" s="6">
        <v>43136</v>
      </c>
      <c r="D121" s="3">
        <v>1987</v>
      </c>
      <c r="G121" t="s">
        <v>40</v>
      </c>
      <c r="H121" t="s">
        <v>236</v>
      </c>
      <c r="I121" t="s">
        <v>238</v>
      </c>
    </row>
    <row r="122" spans="1:26" ht="15.75" customHeight="1">
      <c r="A122" s="5">
        <v>90</v>
      </c>
      <c r="B122" s="11">
        <f t="shared" si="2"/>
        <v>3341.28</v>
      </c>
      <c r="C122" s="32">
        <v>43137</v>
      </c>
      <c r="D122" s="33">
        <v>-490</v>
      </c>
      <c r="E122" s="34"/>
      <c r="F122" s="23"/>
      <c r="G122" s="23" t="s">
        <v>72</v>
      </c>
      <c r="H122" s="23" t="s">
        <v>103</v>
      </c>
      <c r="I122" s="23" t="s">
        <v>171</v>
      </c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1:26" ht="15.75" customHeight="1">
      <c r="A123" s="5">
        <v>89</v>
      </c>
      <c r="B123" s="11">
        <f t="shared" si="2"/>
        <v>3012.6200000000008</v>
      </c>
      <c r="C123" s="32">
        <v>43137</v>
      </c>
      <c r="D123" s="33">
        <v>-721.28</v>
      </c>
      <c r="E123" s="34" t="s">
        <v>239</v>
      </c>
      <c r="F123" s="23"/>
      <c r="G123" s="23" t="s">
        <v>72</v>
      </c>
      <c r="H123" s="23" t="s">
        <v>103</v>
      </c>
      <c r="I123" s="23" t="s">
        <v>131</v>
      </c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1:26" ht="15.75" customHeight="1">
      <c r="A124" s="5">
        <v>88</v>
      </c>
      <c r="B124" s="11">
        <f t="shared" si="2"/>
        <v>2886.28</v>
      </c>
      <c r="C124" s="32">
        <v>43137</v>
      </c>
      <c r="D124" s="33">
        <v>-455</v>
      </c>
      <c r="E124" s="34" t="s">
        <v>241</v>
      </c>
      <c r="F124" s="23"/>
      <c r="G124" s="23" t="s">
        <v>72</v>
      </c>
      <c r="H124" s="23" t="s">
        <v>103</v>
      </c>
      <c r="I124" s="23" t="s">
        <v>104</v>
      </c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1:26" ht="15.75" customHeight="1">
      <c r="A125" s="5">
        <v>87</v>
      </c>
      <c r="B125" s="11">
        <f t="shared" si="2"/>
        <v>2708.8700000000008</v>
      </c>
      <c r="C125" s="6">
        <v>43138</v>
      </c>
      <c r="D125" s="3">
        <v>-303.75</v>
      </c>
      <c r="G125" t="s">
        <v>68</v>
      </c>
      <c r="H125" t="s">
        <v>244</v>
      </c>
      <c r="I125" t="s">
        <v>245</v>
      </c>
    </row>
    <row r="126" spans="1:26" ht="15.75" customHeight="1">
      <c r="A126" s="5">
        <v>86</v>
      </c>
      <c r="B126" s="11">
        <f t="shared" si="2"/>
        <v>2883.78</v>
      </c>
      <c r="C126" s="6">
        <v>43138</v>
      </c>
      <c r="D126" s="3">
        <v>-2.5</v>
      </c>
      <c r="G126" t="s">
        <v>78</v>
      </c>
      <c r="H126" t="s">
        <v>79</v>
      </c>
    </row>
    <row r="127" spans="1:26" ht="15.75" customHeight="1">
      <c r="A127" s="5">
        <v>85</v>
      </c>
      <c r="B127" s="11">
        <f t="shared" si="2"/>
        <v>3034.4100000000008</v>
      </c>
      <c r="C127" s="12">
        <v>43139</v>
      </c>
      <c r="D127" s="13">
        <v>325.54000000000002</v>
      </c>
      <c r="E127" s="14" t="s">
        <v>247</v>
      </c>
      <c r="F127" s="14"/>
      <c r="G127" s="14"/>
      <c r="H127" s="14" t="s">
        <v>210</v>
      </c>
      <c r="I127" s="14"/>
      <c r="J127" s="14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6" ht="15.75" customHeight="1">
      <c r="A128" s="5">
        <v>84</v>
      </c>
      <c r="B128" s="11">
        <f t="shared" si="2"/>
        <v>2583.7800000000002</v>
      </c>
      <c r="C128" s="6">
        <v>43139</v>
      </c>
      <c r="D128" s="3">
        <v>-300</v>
      </c>
      <c r="G128" t="s">
        <v>68</v>
      </c>
      <c r="H128" t="s">
        <v>248</v>
      </c>
      <c r="I128" t="s">
        <v>249</v>
      </c>
      <c r="V128" s="8"/>
      <c r="W128" s="8"/>
      <c r="X128" s="8"/>
      <c r="Y128" s="8"/>
      <c r="Z128" s="8"/>
    </row>
    <row r="129" spans="1:26" ht="15.75" customHeight="1">
      <c r="A129" s="5">
        <v>83</v>
      </c>
      <c r="B129" s="11">
        <f t="shared" si="2"/>
        <v>3027.5100000000007</v>
      </c>
      <c r="C129" s="35">
        <v>43140</v>
      </c>
      <c r="D129" s="36">
        <v>-6.9</v>
      </c>
      <c r="E129" s="25"/>
      <c r="F129" s="25"/>
      <c r="G129" s="25" t="s">
        <v>78</v>
      </c>
      <c r="H129" s="25" t="s">
        <v>233</v>
      </c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</row>
    <row r="130" spans="1:26" ht="15.75" customHeight="1">
      <c r="A130" s="5">
        <v>82</v>
      </c>
      <c r="B130" s="11">
        <f t="shared" si="2"/>
        <v>2283.7800000000002</v>
      </c>
      <c r="C130" s="6">
        <v>43146</v>
      </c>
      <c r="D130" s="3">
        <v>-300</v>
      </c>
      <c r="G130" t="s">
        <v>68</v>
      </c>
      <c r="H130" t="s">
        <v>256</v>
      </c>
      <c r="I130" t="s">
        <v>257</v>
      </c>
    </row>
    <row r="131" spans="1:26" ht="15.75" customHeight="1">
      <c r="A131" s="5">
        <v>81</v>
      </c>
      <c r="B131" s="11">
        <f t="shared" si="2"/>
        <v>2727.5100000000007</v>
      </c>
      <c r="C131" s="6">
        <v>43147</v>
      </c>
      <c r="D131" s="3">
        <v>-300</v>
      </c>
      <c r="G131" t="s">
        <v>68</v>
      </c>
      <c r="H131" t="s">
        <v>259</v>
      </c>
      <c r="I131" t="s">
        <v>261</v>
      </c>
    </row>
    <row r="132" spans="1:26" ht="15.75" customHeight="1">
      <c r="A132" s="5">
        <v>80</v>
      </c>
      <c r="B132" s="11">
        <f t="shared" si="2"/>
        <v>2063.7800000000002</v>
      </c>
      <c r="C132" s="6">
        <v>43151</v>
      </c>
      <c r="D132" s="3">
        <v>-220</v>
      </c>
      <c r="G132" t="s">
        <v>68</v>
      </c>
      <c r="H132" t="s">
        <v>263</v>
      </c>
      <c r="I132" t="s">
        <v>264</v>
      </c>
    </row>
    <row r="133" spans="1:26" ht="15.75" customHeight="1">
      <c r="A133" s="5">
        <v>79</v>
      </c>
      <c r="B133" s="11">
        <f t="shared" si="2"/>
        <v>2644.5100000000007</v>
      </c>
      <c r="C133" s="6">
        <v>43151</v>
      </c>
      <c r="D133" s="3">
        <v>-83</v>
      </c>
      <c r="G133" t="s">
        <v>68</v>
      </c>
      <c r="H133" t="s">
        <v>265</v>
      </c>
      <c r="I133" t="s">
        <v>266</v>
      </c>
    </row>
    <row r="134" spans="1:26" ht="15.75" customHeight="1">
      <c r="A134" s="5">
        <v>78</v>
      </c>
      <c r="B134" s="11">
        <f t="shared" si="2"/>
        <v>2061.2800000000002</v>
      </c>
      <c r="C134" s="6">
        <v>43151</v>
      </c>
      <c r="D134" s="3">
        <v>-2.5</v>
      </c>
      <c r="G134" t="s">
        <v>78</v>
      </c>
      <c r="H134" t="s">
        <v>79</v>
      </c>
    </row>
    <row r="135" spans="1:26" ht="15.75" customHeight="1">
      <c r="A135" s="5">
        <v>77</v>
      </c>
      <c r="B135" s="11">
        <f t="shared" si="2"/>
        <v>2344.5100000000007</v>
      </c>
      <c r="C135" s="6">
        <v>43151</v>
      </c>
      <c r="D135" s="3">
        <v>-300</v>
      </c>
      <c r="G135" t="s">
        <v>68</v>
      </c>
      <c r="H135" t="s">
        <v>270</v>
      </c>
      <c r="I135" t="s">
        <v>271</v>
      </c>
    </row>
    <row r="136" spans="1:26" ht="15.75" customHeight="1">
      <c r="A136" s="5">
        <v>76</v>
      </c>
      <c r="B136" s="11">
        <f t="shared" si="2"/>
        <v>1958.2800000000002</v>
      </c>
      <c r="C136" s="6">
        <v>43151</v>
      </c>
      <c r="D136" s="3">
        <v>-103</v>
      </c>
      <c r="G136" t="s">
        <v>68</v>
      </c>
      <c r="H136" t="s">
        <v>272</v>
      </c>
      <c r="I136" t="s">
        <v>273</v>
      </c>
    </row>
    <row r="137" spans="1:26" ht="15.75" customHeight="1">
      <c r="A137" s="5">
        <v>75</v>
      </c>
      <c r="B137" s="11">
        <f t="shared" si="2"/>
        <v>2342.0100000000007</v>
      </c>
      <c r="C137" s="6">
        <v>43151</v>
      </c>
      <c r="D137" s="3">
        <v>-2.5</v>
      </c>
      <c r="G137" t="s">
        <v>78</v>
      </c>
      <c r="H137" t="s">
        <v>79</v>
      </c>
      <c r="V137" s="8"/>
      <c r="W137" s="8"/>
      <c r="X137" s="8"/>
      <c r="Y137" s="8"/>
      <c r="Z137" s="8"/>
    </row>
    <row r="138" spans="1:26" ht="15.75" customHeight="1">
      <c r="A138" s="5">
        <v>74</v>
      </c>
      <c r="B138" s="11">
        <f t="shared" si="2"/>
        <v>1755.2800000000002</v>
      </c>
      <c r="C138" s="6">
        <v>43151</v>
      </c>
      <c r="D138" s="3">
        <v>-203</v>
      </c>
      <c r="G138" t="s">
        <v>68</v>
      </c>
      <c r="H138" t="s">
        <v>272</v>
      </c>
      <c r="I138" t="s">
        <v>275</v>
      </c>
    </row>
    <row r="139" spans="1:26" ht="15.75" customHeight="1">
      <c r="A139" s="5">
        <v>73</v>
      </c>
      <c r="B139" s="11">
        <f t="shared" si="2"/>
        <v>2339.5100000000007</v>
      </c>
      <c r="C139" s="6">
        <v>43151</v>
      </c>
      <c r="D139" s="3">
        <v>-2.5</v>
      </c>
      <c r="G139" t="s">
        <v>78</v>
      </c>
      <c r="H139" t="s">
        <v>79</v>
      </c>
    </row>
    <row r="140" spans="1:26" ht="15.75" customHeight="1">
      <c r="A140" s="5">
        <v>72</v>
      </c>
      <c r="B140" s="11">
        <f t="shared" si="2"/>
        <v>1452.2800000000002</v>
      </c>
      <c r="C140" s="6">
        <v>43153</v>
      </c>
      <c r="D140" s="3">
        <v>-303</v>
      </c>
      <c r="G140" t="s">
        <v>68</v>
      </c>
      <c r="H140" t="s">
        <v>277</v>
      </c>
      <c r="I140" t="s">
        <v>278</v>
      </c>
    </row>
    <row r="141" spans="1:26" ht="15.75" customHeight="1">
      <c r="A141" s="5">
        <v>71</v>
      </c>
      <c r="B141" s="11">
        <f t="shared" si="2"/>
        <v>2337.0100000000007</v>
      </c>
      <c r="C141" s="6">
        <v>43153</v>
      </c>
      <c r="D141" s="3">
        <v>-2.5</v>
      </c>
      <c r="G141" t="s">
        <v>78</v>
      </c>
      <c r="H141" t="s">
        <v>79</v>
      </c>
    </row>
    <row r="142" spans="1:26" ht="15.75" customHeight="1">
      <c r="A142" s="5">
        <v>70</v>
      </c>
      <c r="B142" s="11">
        <f t="shared" si="2"/>
        <v>1149.2800000000002</v>
      </c>
      <c r="C142" s="6">
        <v>43154</v>
      </c>
      <c r="D142" s="3">
        <v>-303</v>
      </c>
      <c r="G142" t="s">
        <v>68</v>
      </c>
      <c r="H142" t="s">
        <v>279</v>
      </c>
      <c r="I142" t="s">
        <v>280</v>
      </c>
    </row>
    <row r="143" spans="1:26" ht="15.75" customHeight="1">
      <c r="A143" s="5">
        <v>69</v>
      </c>
      <c r="B143" s="11">
        <f t="shared" si="2"/>
        <v>2334.5100000000007</v>
      </c>
      <c r="C143" s="6">
        <v>43154</v>
      </c>
      <c r="D143" s="3">
        <v>-2.5</v>
      </c>
      <c r="G143" t="s">
        <v>78</v>
      </c>
      <c r="H143" t="s">
        <v>79</v>
      </c>
    </row>
    <row r="144" spans="1:26" ht="15.75" customHeight="1">
      <c r="A144" s="5">
        <v>68</v>
      </c>
      <c r="B144" s="11">
        <f t="shared" si="2"/>
        <v>849.2800000000002</v>
      </c>
      <c r="C144" s="6">
        <v>43157</v>
      </c>
      <c r="D144" s="3">
        <v>-300</v>
      </c>
      <c r="G144" t="s">
        <v>68</v>
      </c>
      <c r="H144" t="s">
        <v>281</v>
      </c>
      <c r="I144" t="s">
        <v>282</v>
      </c>
    </row>
    <row r="145" spans="1:26" ht="15.75" customHeight="1">
      <c r="A145" s="5">
        <v>67</v>
      </c>
      <c r="B145" s="11">
        <f t="shared" si="2"/>
        <v>2134.5100000000007</v>
      </c>
      <c r="C145" s="6">
        <v>43157</v>
      </c>
      <c r="D145" s="3">
        <v>-200</v>
      </c>
      <c r="G145" t="s">
        <v>68</v>
      </c>
      <c r="H145" t="s">
        <v>284</v>
      </c>
      <c r="I145" t="s">
        <v>285</v>
      </c>
    </row>
    <row r="146" spans="1:26" ht="15.75" customHeight="1">
      <c r="A146" s="5">
        <v>66</v>
      </c>
      <c r="B146" s="11">
        <f t="shared" si="2"/>
        <v>1549.2800000000002</v>
      </c>
      <c r="C146" s="6">
        <v>43158</v>
      </c>
      <c r="D146" s="3">
        <v>700</v>
      </c>
      <c r="G146" t="s">
        <v>40</v>
      </c>
      <c r="H146" t="s">
        <v>286</v>
      </c>
      <c r="I146" t="s">
        <v>287</v>
      </c>
    </row>
    <row r="147" spans="1:26" ht="15.75" customHeight="1">
      <c r="A147" s="5">
        <v>65</v>
      </c>
      <c r="B147" s="11">
        <f t="shared" si="2"/>
        <v>2034.5100000000007</v>
      </c>
      <c r="C147" s="6">
        <v>43159</v>
      </c>
      <c r="D147" s="3">
        <v>-100</v>
      </c>
      <c r="G147" t="s">
        <v>68</v>
      </c>
      <c r="H147" t="s">
        <v>289</v>
      </c>
      <c r="I147" t="s">
        <v>290</v>
      </c>
    </row>
    <row r="148" spans="1:26" ht="15.75" customHeight="1">
      <c r="A148" s="5">
        <v>64</v>
      </c>
      <c r="B148" s="11">
        <f t="shared" si="2"/>
        <v>1346.2800000000002</v>
      </c>
      <c r="C148" s="6">
        <v>43159</v>
      </c>
      <c r="D148" s="3">
        <v>-203</v>
      </c>
      <c r="G148" t="s">
        <v>68</v>
      </c>
      <c r="H148" t="s">
        <v>291</v>
      </c>
      <c r="I148" t="s">
        <v>292</v>
      </c>
    </row>
    <row r="149" spans="1:26" ht="15.75" customHeight="1">
      <c r="A149" s="5">
        <v>63</v>
      </c>
      <c r="B149" s="11">
        <f t="shared" si="2"/>
        <v>2032.0100000000007</v>
      </c>
      <c r="C149" s="6">
        <v>43159</v>
      </c>
      <c r="D149" s="3">
        <v>-2.5</v>
      </c>
      <c r="G149" t="s">
        <v>78</v>
      </c>
      <c r="H149" t="s">
        <v>79</v>
      </c>
    </row>
    <row r="150" spans="1:26" ht="15.75" customHeight="1">
      <c r="A150" s="5">
        <v>62</v>
      </c>
      <c r="B150" s="11">
        <f t="shared" si="2"/>
        <v>1686.2800000000002</v>
      </c>
      <c r="C150" s="12">
        <v>43160</v>
      </c>
      <c r="D150" s="13">
        <v>340</v>
      </c>
      <c r="E150" s="14"/>
      <c r="F150" s="14"/>
      <c r="G150" s="14" t="s">
        <v>40</v>
      </c>
      <c r="H150" s="14" t="s">
        <v>223</v>
      </c>
      <c r="I150" s="14" t="s">
        <v>224</v>
      </c>
      <c r="J150" s="14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6" ht="15.75" customHeight="1">
      <c r="A151" s="5">
        <v>61</v>
      </c>
      <c r="B151" s="11">
        <f t="shared" si="2"/>
        <v>2152.0100000000007</v>
      </c>
      <c r="C151" s="12">
        <v>43160</v>
      </c>
      <c r="D151" s="13">
        <v>120</v>
      </c>
      <c r="E151" s="14" t="s">
        <v>296</v>
      </c>
      <c r="F151" s="14"/>
      <c r="G151" s="14" t="s">
        <v>40</v>
      </c>
      <c r="H151" s="14" t="s">
        <v>223</v>
      </c>
      <c r="I151" s="14" t="s">
        <v>226</v>
      </c>
      <c r="J151" s="14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6" ht="15.75" customHeight="1">
      <c r="A152" s="5">
        <v>60</v>
      </c>
      <c r="B152" s="11">
        <f t="shared" si="2"/>
        <v>1684.2800000000002</v>
      </c>
      <c r="C152" s="6">
        <v>43161</v>
      </c>
      <c r="D152" s="3">
        <v>-2</v>
      </c>
      <c r="G152" t="s">
        <v>78</v>
      </c>
      <c r="H152" t="s">
        <v>298</v>
      </c>
      <c r="I152" t="s">
        <v>299</v>
      </c>
    </row>
    <row r="153" spans="1:26" ht="15.75" customHeight="1">
      <c r="A153" s="5">
        <v>59</v>
      </c>
      <c r="B153" s="11">
        <f t="shared" si="2"/>
        <v>2252.0100000000007</v>
      </c>
      <c r="C153" s="6">
        <v>43161</v>
      </c>
      <c r="D153" s="3">
        <v>100</v>
      </c>
      <c r="G153" t="s">
        <v>40</v>
      </c>
      <c r="H153" t="s">
        <v>300</v>
      </c>
      <c r="I153" t="s">
        <v>301</v>
      </c>
    </row>
    <row r="154" spans="1:26" ht="15.75" customHeight="1">
      <c r="A154" s="5">
        <v>58</v>
      </c>
      <c r="B154" s="11">
        <f t="shared" si="2"/>
        <v>866.17000000000019</v>
      </c>
      <c r="C154" s="32">
        <v>43161</v>
      </c>
      <c r="D154" s="37">
        <v>-818.11</v>
      </c>
      <c r="E154" s="23" t="s">
        <v>218</v>
      </c>
      <c r="F154" s="23"/>
      <c r="G154" s="23" t="s">
        <v>72</v>
      </c>
      <c r="H154" s="23" t="s">
        <v>219</v>
      </c>
      <c r="I154" s="23" t="s">
        <v>220</v>
      </c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1:26" ht="15.75" customHeight="1">
      <c r="A155" s="5">
        <v>57</v>
      </c>
      <c r="B155" s="11">
        <f t="shared" si="2"/>
        <v>2198.5500000000006</v>
      </c>
      <c r="C155" s="32">
        <v>43161</v>
      </c>
      <c r="D155" s="37">
        <v>-53.46</v>
      </c>
      <c r="E155" s="23" t="s">
        <v>218</v>
      </c>
      <c r="F155" s="23"/>
      <c r="G155" s="23" t="s">
        <v>72</v>
      </c>
      <c r="H155" s="23" t="s">
        <v>219</v>
      </c>
      <c r="I155" s="23" t="s">
        <v>221</v>
      </c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1:26" ht="15.75" customHeight="1">
      <c r="A156" s="5">
        <v>56</v>
      </c>
      <c r="B156" s="11">
        <f t="shared" si="2"/>
        <v>763.17000000000019</v>
      </c>
      <c r="C156" s="6">
        <v>43161</v>
      </c>
      <c r="D156" s="3">
        <v>-103</v>
      </c>
      <c r="G156" t="s">
        <v>68</v>
      </c>
      <c r="H156" t="s">
        <v>308</v>
      </c>
      <c r="I156" t="s">
        <v>309</v>
      </c>
    </row>
    <row r="157" spans="1:26" ht="15.75" customHeight="1">
      <c r="A157" s="5">
        <v>55</v>
      </c>
      <c r="B157" s="11">
        <f t="shared" si="2"/>
        <v>2196.0500000000006</v>
      </c>
      <c r="C157" s="6">
        <v>43161</v>
      </c>
      <c r="D157" s="3">
        <v>-2.5</v>
      </c>
      <c r="G157" t="s">
        <v>78</v>
      </c>
      <c r="H157" t="s">
        <v>79</v>
      </c>
    </row>
    <row r="158" spans="1:26" ht="15.75" customHeight="1">
      <c r="A158" s="5">
        <v>54</v>
      </c>
      <c r="B158" s="11">
        <f t="shared" si="2"/>
        <v>720.17000000000019</v>
      </c>
      <c r="C158" s="6">
        <v>43161</v>
      </c>
      <c r="D158" s="3">
        <v>-43</v>
      </c>
      <c r="G158" t="s">
        <v>68</v>
      </c>
      <c r="H158" t="s">
        <v>308</v>
      </c>
      <c r="I158" t="s">
        <v>310</v>
      </c>
      <c r="V158" s="8"/>
      <c r="W158" s="8"/>
      <c r="X158" s="8"/>
      <c r="Y158" s="8"/>
      <c r="Z158" s="8"/>
    </row>
    <row r="159" spans="1:26" ht="15.75" customHeight="1">
      <c r="A159" s="5">
        <v>53</v>
      </c>
      <c r="B159" s="11">
        <f t="shared" si="2"/>
        <v>2193.5500000000006</v>
      </c>
      <c r="C159" s="6">
        <v>43161</v>
      </c>
      <c r="D159" s="3">
        <v>-2.5</v>
      </c>
      <c r="G159" t="s">
        <v>78</v>
      </c>
      <c r="H159" t="s">
        <v>79</v>
      </c>
      <c r="V159" s="8"/>
      <c r="W159" s="8"/>
      <c r="X159" s="8"/>
      <c r="Y159" s="8"/>
      <c r="Z159" s="8"/>
    </row>
    <row r="160" spans="1:26" ht="15.75" customHeight="1">
      <c r="A160" s="5">
        <v>52</v>
      </c>
      <c r="B160" s="11">
        <f t="shared" si="2"/>
        <v>637.17000000000019</v>
      </c>
      <c r="C160" s="6">
        <v>43161</v>
      </c>
      <c r="D160" s="3">
        <v>-83</v>
      </c>
      <c r="G160" t="s">
        <v>68</v>
      </c>
      <c r="H160" t="s">
        <v>312</v>
      </c>
      <c r="I160" t="s">
        <v>313</v>
      </c>
      <c r="V160" s="8"/>
      <c r="W160" s="8"/>
      <c r="X160" s="8"/>
      <c r="Y160" s="8"/>
      <c r="Z160" s="8"/>
    </row>
    <row r="161" spans="1:26" ht="15.75" customHeight="1">
      <c r="A161" s="5">
        <v>51</v>
      </c>
      <c r="B161" s="11">
        <f t="shared" si="2"/>
        <v>2191.0500000000006</v>
      </c>
      <c r="C161" s="6">
        <v>43161</v>
      </c>
      <c r="D161" s="3">
        <v>-2.5</v>
      </c>
      <c r="G161" t="s">
        <v>78</v>
      </c>
      <c r="H161" t="s">
        <v>79</v>
      </c>
    </row>
    <row r="162" spans="1:26" ht="15.75" customHeight="1">
      <c r="A162" s="5">
        <v>50</v>
      </c>
      <c r="B162" s="11">
        <f t="shared" si="2"/>
        <v>495.07000000000016</v>
      </c>
      <c r="C162" s="12">
        <v>43164</v>
      </c>
      <c r="D162" s="13">
        <v>-142.1</v>
      </c>
      <c r="E162" s="14" t="s">
        <v>227</v>
      </c>
      <c r="F162" s="14"/>
      <c r="G162" s="14" t="s">
        <v>72</v>
      </c>
      <c r="H162" s="14" t="s">
        <v>228</v>
      </c>
      <c r="I162" s="14" t="s">
        <v>229</v>
      </c>
      <c r="J162" s="14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5">
        <v>49</v>
      </c>
      <c r="B163" s="11">
        <f t="shared" si="2"/>
        <v>2108.0500000000006</v>
      </c>
      <c r="C163" s="6">
        <v>43164</v>
      </c>
      <c r="D163" s="3">
        <v>-83</v>
      </c>
      <c r="G163" t="s">
        <v>68</v>
      </c>
      <c r="H163" t="s">
        <v>315</v>
      </c>
      <c r="I163" t="s">
        <v>316</v>
      </c>
      <c r="V163" s="8"/>
      <c r="W163" s="8"/>
      <c r="X163" s="8"/>
      <c r="Y163" s="8"/>
      <c r="Z163" s="8"/>
    </row>
    <row r="164" spans="1:26" ht="15.75" customHeight="1">
      <c r="A164" s="5">
        <v>48</v>
      </c>
      <c r="B164" s="11">
        <f t="shared" si="2"/>
        <v>492.57000000000016</v>
      </c>
      <c r="C164" s="6">
        <v>43164</v>
      </c>
      <c r="D164" s="3">
        <v>-2.5</v>
      </c>
      <c r="G164" t="s">
        <v>78</v>
      </c>
      <c r="H164" t="s">
        <v>79</v>
      </c>
    </row>
    <row r="165" spans="1:26" ht="15.75" customHeight="1">
      <c r="A165" s="5">
        <v>47</v>
      </c>
      <c r="B165" s="11">
        <f t="shared" si="2"/>
        <v>2168.0500000000006</v>
      </c>
      <c r="C165" s="6">
        <v>43166</v>
      </c>
      <c r="D165" s="3">
        <v>60</v>
      </c>
      <c r="G165" t="s">
        <v>40</v>
      </c>
      <c r="H165" t="s">
        <v>317</v>
      </c>
      <c r="I165" t="s">
        <v>318</v>
      </c>
    </row>
    <row r="166" spans="1:26" ht="15.75" customHeight="1">
      <c r="A166" s="5">
        <v>46</v>
      </c>
      <c r="B166" s="11">
        <f t="shared" si="2"/>
        <v>452.57000000000016</v>
      </c>
      <c r="C166" s="6">
        <v>43166</v>
      </c>
      <c r="D166" s="3">
        <v>-40</v>
      </c>
      <c r="G166" t="s">
        <v>68</v>
      </c>
      <c r="H166" t="s">
        <v>319</v>
      </c>
      <c r="I166" t="s">
        <v>320</v>
      </c>
    </row>
    <row r="167" spans="1:26" ht="15.75" customHeight="1">
      <c r="A167" s="5">
        <v>45</v>
      </c>
      <c r="B167" s="11">
        <f t="shared" si="2"/>
        <v>2125.0500000000006</v>
      </c>
      <c r="C167" s="6">
        <v>43171</v>
      </c>
      <c r="D167" s="3">
        <v>-43</v>
      </c>
      <c r="G167" t="s">
        <v>68</v>
      </c>
      <c r="H167" t="s">
        <v>321</v>
      </c>
      <c r="I167" t="s">
        <v>323</v>
      </c>
    </row>
    <row r="168" spans="1:26" ht="15.75" customHeight="1">
      <c r="A168" s="5">
        <v>44</v>
      </c>
      <c r="B168" s="11">
        <f t="shared" si="2"/>
        <v>450.07000000000016</v>
      </c>
      <c r="C168" s="6">
        <v>43171</v>
      </c>
      <c r="D168" s="3">
        <v>-2.5</v>
      </c>
      <c r="G168" t="s">
        <v>78</v>
      </c>
      <c r="H168" t="s">
        <v>79</v>
      </c>
    </row>
    <row r="169" spans="1:26" ht="15.75" customHeight="1">
      <c r="A169" s="5">
        <v>43</v>
      </c>
      <c r="B169" s="11">
        <f t="shared" si="2"/>
        <v>2102.0500000000006</v>
      </c>
      <c r="C169" s="6">
        <v>43171</v>
      </c>
      <c r="D169" s="3">
        <v>-23</v>
      </c>
      <c r="G169" t="s">
        <v>68</v>
      </c>
      <c r="H169" t="s">
        <v>321</v>
      </c>
      <c r="I169" t="s">
        <v>328</v>
      </c>
    </row>
    <row r="170" spans="1:26" ht="15.75" customHeight="1">
      <c r="A170" s="5">
        <v>42</v>
      </c>
      <c r="B170" s="11">
        <f t="shared" si="2"/>
        <v>447.57000000000016</v>
      </c>
      <c r="C170" s="6">
        <v>43171</v>
      </c>
      <c r="D170" s="3">
        <v>-2.5</v>
      </c>
      <c r="G170" t="s">
        <v>78</v>
      </c>
      <c r="H170" t="s">
        <v>79</v>
      </c>
      <c r="V170" s="8"/>
      <c r="W170" s="8"/>
      <c r="X170" s="8"/>
      <c r="Y170" s="8"/>
      <c r="Z170" s="8"/>
    </row>
    <row r="171" spans="1:26" ht="15.75" customHeight="1">
      <c r="A171" s="5">
        <v>41</v>
      </c>
      <c r="B171" s="11">
        <f t="shared" si="2"/>
        <v>2067.0500000000006</v>
      </c>
      <c r="C171" s="6">
        <v>43172</v>
      </c>
      <c r="D171" s="3">
        <v>-35</v>
      </c>
      <c r="E171" t="s">
        <v>331</v>
      </c>
      <c r="G171" t="s">
        <v>78</v>
      </c>
      <c r="H171" t="s">
        <v>332</v>
      </c>
      <c r="I171" t="s">
        <v>208</v>
      </c>
      <c r="V171" s="8"/>
      <c r="W171" s="8"/>
      <c r="X171" s="8"/>
      <c r="Y171" s="8"/>
      <c r="Z171" s="8"/>
    </row>
    <row r="172" spans="1:26" ht="15.75" customHeight="1">
      <c r="A172" s="5">
        <v>40</v>
      </c>
      <c r="B172" s="11">
        <f t="shared" si="2"/>
        <v>847.57000000000016</v>
      </c>
      <c r="C172" s="6">
        <v>43181</v>
      </c>
      <c r="D172" s="3">
        <v>400</v>
      </c>
      <c r="G172" t="s">
        <v>40</v>
      </c>
      <c r="H172" t="s">
        <v>333</v>
      </c>
      <c r="I172" t="s">
        <v>334</v>
      </c>
      <c r="V172" s="8"/>
      <c r="W172" s="8"/>
      <c r="X172" s="8"/>
      <c r="Y172" s="8"/>
      <c r="Z172" s="8"/>
    </row>
    <row r="173" spans="1:26" ht="15.75" customHeight="1">
      <c r="A173" s="5">
        <v>39</v>
      </c>
      <c r="B173" s="11">
        <f t="shared" si="2"/>
        <v>1884.0500000000006</v>
      </c>
      <c r="C173" s="6">
        <v>43185</v>
      </c>
      <c r="D173" s="3">
        <v>-183</v>
      </c>
      <c r="G173" t="s">
        <v>68</v>
      </c>
      <c r="H173" t="s">
        <v>335</v>
      </c>
      <c r="I173" t="s">
        <v>336</v>
      </c>
      <c r="V173" s="8"/>
      <c r="W173" s="8"/>
      <c r="X173" s="8"/>
      <c r="Y173" s="8"/>
      <c r="Z173" s="8"/>
    </row>
    <row r="174" spans="1:26" ht="15.75" customHeight="1">
      <c r="A174" s="5">
        <v>38</v>
      </c>
      <c r="B174" s="11">
        <f t="shared" si="2"/>
        <v>845.07000000000016</v>
      </c>
      <c r="C174" s="6">
        <v>43185</v>
      </c>
      <c r="D174" s="3">
        <v>-2.5</v>
      </c>
      <c r="G174" t="s">
        <v>78</v>
      </c>
      <c r="H174" t="s">
        <v>79</v>
      </c>
      <c r="V174" s="8"/>
      <c r="W174" s="8"/>
      <c r="X174" s="8"/>
      <c r="Y174" s="8"/>
      <c r="Z174" s="8"/>
    </row>
    <row r="175" spans="1:26" ht="15.75" customHeight="1">
      <c r="A175" s="5">
        <v>37</v>
      </c>
      <c r="B175" s="11">
        <f t="shared" si="2"/>
        <v>1821.0500000000006</v>
      </c>
      <c r="C175" s="6">
        <v>43185</v>
      </c>
      <c r="D175" s="3">
        <v>-63</v>
      </c>
      <c r="G175" t="s">
        <v>68</v>
      </c>
      <c r="H175" t="s">
        <v>337</v>
      </c>
      <c r="I175" t="s">
        <v>338</v>
      </c>
      <c r="V175" s="8"/>
      <c r="W175" s="8"/>
      <c r="X175" s="8"/>
      <c r="Y175" s="8"/>
      <c r="Z175" s="8"/>
    </row>
    <row r="176" spans="1:26" ht="15.75" customHeight="1">
      <c r="A176" s="5">
        <v>36</v>
      </c>
      <c r="B176" s="11">
        <f t="shared" si="2"/>
        <v>842.57000000000016</v>
      </c>
      <c r="C176" s="6">
        <v>43185</v>
      </c>
      <c r="D176" s="3">
        <v>-2.5</v>
      </c>
      <c r="G176" t="s">
        <v>78</v>
      </c>
      <c r="H176" t="s">
        <v>79</v>
      </c>
      <c r="V176" s="8"/>
      <c r="W176" s="8"/>
      <c r="X176" s="8"/>
      <c r="Y176" s="8"/>
      <c r="Z176" s="8"/>
    </row>
    <row r="177" spans="1:26" ht="15.75" customHeight="1">
      <c r="A177" s="5">
        <v>35</v>
      </c>
      <c r="B177" s="11">
        <f t="shared" si="2"/>
        <v>1771.0500000000006</v>
      </c>
      <c r="C177" s="6">
        <v>43187</v>
      </c>
      <c r="D177" s="3">
        <v>-50</v>
      </c>
      <c r="G177" t="s">
        <v>68</v>
      </c>
      <c r="H177" t="s">
        <v>342</v>
      </c>
      <c r="I177" t="s">
        <v>344</v>
      </c>
      <c r="V177" s="8"/>
      <c r="W177" s="8"/>
      <c r="X177" s="8"/>
      <c r="Y177" s="8"/>
      <c r="Z177" s="8"/>
    </row>
    <row r="178" spans="1:26" ht="15.75" customHeight="1">
      <c r="A178" s="5">
        <v>34</v>
      </c>
      <c r="B178" s="11">
        <f t="shared" si="2"/>
        <v>810.89000000000021</v>
      </c>
      <c r="C178" s="6">
        <v>43187</v>
      </c>
      <c r="D178" s="3">
        <v>-31.68</v>
      </c>
      <c r="E178" s="31" t="s">
        <v>347</v>
      </c>
      <c r="G178" t="s">
        <v>72</v>
      </c>
      <c r="H178" t="s">
        <v>348</v>
      </c>
      <c r="I178" t="s">
        <v>349</v>
      </c>
      <c r="V178" s="8"/>
      <c r="W178" s="8"/>
      <c r="X178" s="8"/>
      <c r="Y178" s="8"/>
      <c r="Z178" s="8"/>
    </row>
    <row r="179" spans="1:26" ht="15.75" customHeight="1">
      <c r="A179" s="5">
        <v>33</v>
      </c>
      <c r="B179" s="11">
        <f t="shared" si="2"/>
        <v>1761.0500000000006</v>
      </c>
      <c r="C179" s="6">
        <v>43200</v>
      </c>
      <c r="D179" s="3">
        <v>-10</v>
      </c>
      <c r="E179" t="s">
        <v>230</v>
      </c>
      <c r="G179" t="s">
        <v>78</v>
      </c>
      <c r="H179" t="s">
        <v>232</v>
      </c>
      <c r="V179" s="8"/>
      <c r="W179" s="8"/>
      <c r="X179" s="8"/>
      <c r="Y179" s="8"/>
      <c r="Z179" s="8"/>
    </row>
    <row r="180" spans="1:26" ht="15.75" customHeight="1">
      <c r="A180" s="5">
        <v>32</v>
      </c>
      <c r="B180" s="11">
        <f t="shared" si="2"/>
        <v>1290.8900000000003</v>
      </c>
      <c r="C180" s="12">
        <v>43223</v>
      </c>
      <c r="D180" s="13">
        <v>480</v>
      </c>
      <c r="E180" s="14" t="s">
        <v>353</v>
      </c>
      <c r="F180" s="14"/>
      <c r="G180" s="14" t="s">
        <v>40</v>
      </c>
      <c r="H180" s="14" t="s">
        <v>268</v>
      </c>
      <c r="I180" s="14" t="s">
        <v>269</v>
      </c>
      <c r="J180" s="14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5">
        <v>31</v>
      </c>
      <c r="B181" s="11">
        <f t="shared" si="2"/>
        <v>1793.0500000000006</v>
      </c>
      <c r="C181" s="12">
        <v>43224</v>
      </c>
      <c r="D181" s="13">
        <v>32</v>
      </c>
      <c r="E181" s="14"/>
      <c r="F181" s="14"/>
      <c r="G181" s="14" t="s">
        <v>40</v>
      </c>
      <c r="H181" s="14" t="s">
        <v>268</v>
      </c>
      <c r="I181" s="14" t="s">
        <v>274</v>
      </c>
      <c r="J181" s="14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5">
        <v>30</v>
      </c>
      <c r="B182" s="11">
        <f t="shared" si="2"/>
        <v>1250.8000000000004</v>
      </c>
      <c r="C182" s="6">
        <v>43224</v>
      </c>
      <c r="D182" s="3">
        <v>-40.090000000000003</v>
      </c>
      <c r="E182" s="8" t="s">
        <v>355</v>
      </c>
      <c r="G182" t="s">
        <v>72</v>
      </c>
      <c r="H182" t="s">
        <v>251</v>
      </c>
      <c r="I182" t="s">
        <v>260</v>
      </c>
    </row>
    <row r="183" spans="1:26" ht="15.75" customHeight="1">
      <c r="A183" s="5">
        <v>29</v>
      </c>
      <c r="B183" s="11">
        <f t="shared" si="2"/>
        <v>1374.4400000000005</v>
      </c>
      <c r="C183" s="12">
        <v>43224</v>
      </c>
      <c r="D183" s="13">
        <v>-418.61</v>
      </c>
      <c r="E183" s="14" t="s">
        <v>356</v>
      </c>
      <c r="F183" s="14"/>
      <c r="G183" s="14" t="s">
        <v>72</v>
      </c>
      <c r="H183" s="14" t="s">
        <v>251</v>
      </c>
      <c r="I183" s="14" t="s">
        <v>252</v>
      </c>
      <c r="J183" s="14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6" ht="15.75" customHeight="1">
      <c r="A184" s="5">
        <v>28</v>
      </c>
      <c r="B184" s="11">
        <f t="shared" si="2"/>
        <v>1224.0700000000004</v>
      </c>
      <c r="C184" s="12">
        <v>43224</v>
      </c>
      <c r="D184" s="13">
        <v>-26.73</v>
      </c>
      <c r="E184" s="14" t="s">
        <v>356</v>
      </c>
      <c r="F184" s="14"/>
      <c r="G184" s="14" t="s">
        <v>72</v>
      </c>
      <c r="H184" s="14" t="s">
        <v>251</v>
      </c>
      <c r="I184" s="14" t="s">
        <v>254</v>
      </c>
      <c r="J184" s="14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6" ht="15.75" customHeight="1">
      <c r="A185" s="5">
        <v>27</v>
      </c>
      <c r="B185" s="11">
        <f t="shared" si="2"/>
        <v>1364.4400000000005</v>
      </c>
      <c r="C185" s="6">
        <v>43229</v>
      </c>
      <c r="D185" s="3">
        <v>-10</v>
      </c>
      <c r="E185" t="s">
        <v>230</v>
      </c>
      <c r="G185" t="s">
        <v>78</v>
      </c>
      <c r="H185" t="s">
        <v>232</v>
      </c>
    </row>
    <row r="186" spans="1:26" ht="15.75" customHeight="1">
      <c r="A186" s="5">
        <v>26</v>
      </c>
      <c r="B186" s="11">
        <f t="shared" si="2"/>
        <v>1204.0700000000004</v>
      </c>
      <c r="C186" s="6">
        <v>43231</v>
      </c>
      <c r="D186" s="3">
        <v>-20</v>
      </c>
      <c r="G186" t="s">
        <v>68</v>
      </c>
      <c r="H186" t="s">
        <v>358</v>
      </c>
      <c r="I186" t="s">
        <v>359</v>
      </c>
      <c r="V186" s="8"/>
      <c r="W186" s="8"/>
      <c r="X186" s="8"/>
      <c r="Y186" s="8"/>
      <c r="Z186" s="8"/>
    </row>
    <row r="187" spans="1:26" ht="15.75" customHeight="1">
      <c r="A187" s="5">
        <v>25</v>
      </c>
      <c r="B187" s="11">
        <f t="shared" si="2"/>
        <v>1354.4400000000005</v>
      </c>
      <c r="C187" s="6">
        <v>43262</v>
      </c>
      <c r="D187" s="3">
        <v>-10</v>
      </c>
      <c r="E187" t="s">
        <v>230</v>
      </c>
      <c r="G187" t="s">
        <v>78</v>
      </c>
      <c r="H187" t="s">
        <v>232</v>
      </c>
    </row>
    <row r="188" spans="1:26" ht="15.75" customHeight="1">
      <c r="A188" s="5">
        <v>24</v>
      </c>
      <c r="B188" s="11">
        <f t="shared" si="2"/>
        <v>1217.0700000000004</v>
      </c>
      <c r="C188" s="12">
        <v>43276</v>
      </c>
      <c r="D188" s="13">
        <v>13</v>
      </c>
      <c r="E188" s="14" t="s">
        <v>360</v>
      </c>
      <c r="F188" s="14"/>
      <c r="G188" s="14" t="s">
        <v>40</v>
      </c>
      <c r="H188" s="14" t="s">
        <v>294</v>
      </c>
      <c r="I188" s="14" t="s">
        <v>295</v>
      </c>
      <c r="J188" s="14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6" ht="15.75" customHeight="1">
      <c r="A189" s="5">
        <v>23</v>
      </c>
      <c r="B189" s="11">
        <f t="shared" si="2"/>
        <v>1374.4400000000005</v>
      </c>
      <c r="C189" s="12">
        <v>43287</v>
      </c>
      <c r="D189" s="13">
        <v>20</v>
      </c>
      <c r="E189" s="14" t="s">
        <v>361</v>
      </c>
      <c r="F189" s="14"/>
      <c r="G189" s="14" t="s">
        <v>40</v>
      </c>
      <c r="H189" s="14" t="s">
        <v>302</v>
      </c>
      <c r="I189" s="14" t="s">
        <v>303</v>
      </c>
      <c r="J189" s="14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6" ht="15.75" customHeight="1">
      <c r="A190" s="5">
        <v>22</v>
      </c>
      <c r="B190" s="11">
        <f t="shared" si="2"/>
        <v>1197.0700000000004</v>
      </c>
      <c r="C190" s="6">
        <v>43290</v>
      </c>
      <c r="D190" s="3">
        <v>-20</v>
      </c>
      <c r="G190" t="s">
        <v>68</v>
      </c>
      <c r="H190" t="s">
        <v>362</v>
      </c>
      <c r="I190" t="s">
        <v>363</v>
      </c>
    </row>
    <row r="191" spans="1:26" ht="15.75" customHeight="1">
      <c r="A191" s="5">
        <v>21</v>
      </c>
      <c r="B191" s="11">
        <f t="shared" si="2"/>
        <v>1364.4400000000005</v>
      </c>
      <c r="C191" s="6">
        <v>43292</v>
      </c>
      <c r="D191" s="3">
        <v>-10</v>
      </c>
      <c r="E191" t="s">
        <v>230</v>
      </c>
      <c r="G191" t="s">
        <v>78</v>
      </c>
      <c r="H191" t="s">
        <v>232</v>
      </c>
    </row>
    <row r="192" spans="1:26" ht="15.75" customHeight="1">
      <c r="A192" s="5">
        <v>20</v>
      </c>
      <c r="B192" s="11">
        <f t="shared" si="2"/>
        <v>4197.0700000000006</v>
      </c>
      <c r="C192" s="6">
        <v>43308</v>
      </c>
      <c r="D192" s="3">
        <v>3000</v>
      </c>
      <c r="G192" t="s">
        <v>40</v>
      </c>
      <c r="H192" t="s">
        <v>364</v>
      </c>
      <c r="I192" t="s">
        <v>365</v>
      </c>
    </row>
    <row r="193" spans="1:26" ht="15.75" customHeight="1">
      <c r="A193" s="5">
        <v>19</v>
      </c>
      <c r="B193" s="11">
        <f t="shared" si="2"/>
        <v>2364.4400000000005</v>
      </c>
      <c r="C193" s="6">
        <v>43308</v>
      </c>
      <c r="D193" s="3">
        <v>1000</v>
      </c>
      <c r="G193" t="s">
        <v>40</v>
      </c>
      <c r="H193" t="s">
        <v>364</v>
      </c>
      <c r="I193" t="s">
        <v>366</v>
      </c>
    </row>
    <row r="194" spans="1:26" ht="15.75" customHeight="1">
      <c r="A194" s="5">
        <v>18</v>
      </c>
      <c r="B194" s="11">
        <f t="shared" si="2"/>
        <v>3894.5700000000006</v>
      </c>
      <c r="C194" s="6">
        <v>43311</v>
      </c>
      <c r="D194" s="3">
        <v>-302.5</v>
      </c>
      <c r="G194" t="s">
        <v>68</v>
      </c>
      <c r="H194" t="s">
        <v>367</v>
      </c>
      <c r="I194" t="s">
        <v>368</v>
      </c>
      <c r="V194" s="8"/>
      <c r="W194" s="8"/>
      <c r="X194" s="8"/>
      <c r="Y194" s="8"/>
      <c r="Z194" s="8"/>
    </row>
    <row r="195" spans="1:26" ht="15.75" customHeight="1">
      <c r="A195" s="5">
        <v>17</v>
      </c>
      <c r="B195" s="11">
        <f t="shared" si="2"/>
        <v>2361.9400000000005</v>
      </c>
      <c r="C195" s="6">
        <v>43311</v>
      </c>
      <c r="D195" s="3">
        <v>-2.5</v>
      </c>
      <c r="G195" t="s">
        <v>78</v>
      </c>
      <c r="H195" t="s">
        <v>79</v>
      </c>
      <c r="V195" s="8"/>
      <c r="W195" s="8"/>
      <c r="X195" s="8"/>
      <c r="Y195" s="8"/>
      <c r="Z195" s="8"/>
    </row>
    <row r="196" spans="1:26" ht="15.75" customHeight="1">
      <c r="A196" s="5">
        <v>16</v>
      </c>
      <c r="B196" s="11">
        <f t="shared" si="2"/>
        <v>2803.9900000000007</v>
      </c>
      <c r="C196" s="12">
        <v>43312</v>
      </c>
      <c r="D196" s="13">
        <v>-1090.58</v>
      </c>
      <c r="E196" s="31" t="s">
        <v>393</v>
      </c>
      <c r="F196" s="14"/>
      <c r="G196" s="14" t="s">
        <v>72</v>
      </c>
      <c r="H196" s="14" t="s">
        <v>305</v>
      </c>
      <c r="I196" s="14" t="s">
        <v>306</v>
      </c>
      <c r="J196" s="14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5">
        <v>15</v>
      </c>
      <c r="B197" s="11">
        <f t="shared" si="2"/>
        <v>2061.9400000000005</v>
      </c>
      <c r="C197" s="6">
        <v>43313</v>
      </c>
      <c r="D197" s="3">
        <v>-300</v>
      </c>
      <c r="G197" t="s">
        <v>68</v>
      </c>
      <c r="H197" t="s">
        <v>369</v>
      </c>
      <c r="I197" t="s">
        <v>370</v>
      </c>
      <c r="V197" s="8"/>
      <c r="W197" s="8"/>
      <c r="X197" s="8"/>
      <c r="Y197" s="8"/>
      <c r="Z197" s="8"/>
    </row>
    <row r="198" spans="1:26" ht="15.75" customHeight="1">
      <c r="A198" s="5">
        <v>14</v>
      </c>
      <c r="B198" s="11">
        <f t="shared" si="2"/>
        <v>1897.6300000000006</v>
      </c>
      <c r="C198" s="6">
        <v>43315</v>
      </c>
      <c r="D198" s="3">
        <v>-906.36</v>
      </c>
      <c r="E198" t="s">
        <v>371</v>
      </c>
      <c r="F198">
        <v>3543</v>
      </c>
      <c r="G198" t="s">
        <v>12</v>
      </c>
      <c r="H198" t="s">
        <v>372</v>
      </c>
      <c r="V198" s="8"/>
      <c r="W198" s="8"/>
      <c r="X198" s="8"/>
      <c r="Y198" s="8"/>
      <c r="Z198" s="8"/>
    </row>
    <row r="199" spans="1:26" ht="15.75" customHeight="1">
      <c r="A199" s="5">
        <v>13</v>
      </c>
      <c r="B199" s="11">
        <f t="shared" si="2"/>
        <v>1978.3900000000006</v>
      </c>
      <c r="C199" s="12">
        <v>43318</v>
      </c>
      <c r="D199" s="13">
        <v>-83.55</v>
      </c>
      <c r="E199" s="14" t="s">
        <v>322</v>
      </c>
      <c r="F199" s="14"/>
      <c r="G199" s="14" t="s">
        <v>72</v>
      </c>
      <c r="H199" s="14" t="s">
        <v>324</v>
      </c>
      <c r="I199" s="14" t="s">
        <v>325</v>
      </c>
      <c r="J199" s="14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5">
        <v>12</v>
      </c>
      <c r="B200" s="11">
        <f t="shared" si="2"/>
        <v>1597.6300000000006</v>
      </c>
      <c r="C200" s="6">
        <v>43318</v>
      </c>
      <c r="D200" s="3">
        <v>-300</v>
      </c>
      <c r="G200" t="s">
        <v>68</v>
      </c>
      <c r="H200" t="s">
        <v>373</v>
      </c>
      <c r="I200" t="s">
        <v>374</v>
      </c>
      <c r="V200" s="8"/>
      <c r="W200" s="8"/>
      <c r="X200" s="8"/>
      <c r="Y200" s="8"/>
      <c r="Z200" s="8"/>
    </row>
    <row r="201" spans="1:26" ht="15.75" customHeight="1">
      <c r="A201" s="5">
        <v>11</v>
      </c>
      <c r="B201" s="11">
        <f t="shared" si="2"/>
        <v>1975.3900000000006</v>
      </c>
      <c r="C201" s="6">
        <v>43321</v>
      </c>
      <c r="D201" s="3">
        <v>-3</v>
      </c>
      <c r="G201" t="s">
        <v>78</v>
      </c>
      <c r="H201" t="s">
        <v>233</v>
      </c>
      <c r="V201" s="8"/>
      <c r="W201" s="8"/>
      <c r="X201" s="8"/>
      <c r="Y201" s="8"/>
      <c r="Z201" s="8"/>
    </row>
    <row r="202" spans="1:26" ht="15.75" customHeight="1">
      <c r="A202" s="5">
        <v>10</v>
      </c>
      <c r="B202" s="11">
        <f t="shared" si="2"/>
        <v>1897.6300000000006</v>
      </c>
      <c r="C202" s="6">
        <v>43322</v>
      </c>
      <c r="D202" s="3">
        <v>300</v>
      </c>
      <c r="G202" t="s">
        <v>40</v>
      </c>
      <c r="H202" t="s">
        <v>326</v>
      </c>
      <c r="I202" t="s">
        <v>327</v>
      </c>
      <c r="V202" s="8"/>
      <c r="W202" s="8"/>
      <c r="X202" s="8"/>
      <c r="Y202" s="8"/>
      <c r="Z202" s="8"/>
    </row>
    <row r="203" spans="1:26" ht="15.75" customHeight="1">
      <c r="A203" s="5">
        <v>9</v>
      </c>
      <c r="B203" s="11">
        <f t="shared" si="2"/>
        <v>1675.3900000000006</v>
      </c>
      <c r="C203" s="6">
        <v>43332</v>
      </c>
      <c r="D203" s="3">
        <v>-300</v>
      </c>
      <c r="G203" t="s">
        <v>68</v>
      </c>
      <c r="H203" t="s">
        <v>375</v>
      </c>
      <c r="I203" t="s">
        <v>376</v>
      </c>
      <c r="V203" s="8"/>
      <c r="W203" s="8"/>
      <c r="X203" s="8"/>
      <c r="Y203" s="8"/>
      <c r="Z203" s="8"/>
    </row>
    <row r="204" spans="1:26" ht="15.75" customHeight="1">
      <c r="A204" s="5">
        <v>8</v>
      </c>
      <c r="B204" s="11">
        <f t="shared" si="2"/>
        <v>1597.6300000000006</v>
      </c>
      <c r="C204" s="6">
        <v>43332</v>
      </c>
      <c r="D204" s="3">
        <v>-300</v>
      </c>
      <c r="G204" t="s">
        <v>68</v>
      </c>
      <c r="H204" t="s">
        <v>377</v>
      </c>
      <c r="I204" t="s">
        <v>378</v>
      </c>
      <c r="V204" s="8"/>
      <c r="W204" s="8"/>
      <c r="X204" s="8"/>
      <c r="Y204" s="8"/>
      <c r="Z204" s="8"/>
    </row>
    <row r="205" spans="1:26" ht="15.75" customHeight="1">
      <c r="A205" s="5">
        <v>7</v>
      </c>
      <c r="B205" s="11">
        <f t="shared" si="2"/>
        <v>1435.3900000000006</v>
      </c>
      <c r="C205" s="6">
        <v>43332</v>
      </c>
      <c r="D205" s="3">
        <v>-240</v>
      </c>
      <c r="G205" t="s">
        <v>68</v>
      </c>
      <c r="H205" t="s">
        <v>379</v>
      </c>
      <c r="I205" t="s">
        <v>380</v>
      </c>
      <c r="V205" s="8"/>
      <c r="W205" s="8"/>
      <c r="X205" s="8"/>
      <c r="Y205" s="8"/>
      <c r="Z205" s="8"/>
    </row>
    <row r="206" spans="1:26" ht="15.75" customHeight="1">
      <c r="A206" s="5">
        <v>6</v>
      </c>
      <c r="B206" s="11">
        <f t="shared" si="2"/>
        <v>1175.9500000000005</v>
      </c>
      <c r="C206" s="12">
        <v>43334</v>
      </c>
      <c r="D206" s="13">
        <v>-421.68</v>
      </c>
      <c r="E206" s="14" t="s">
        <v>339</v>
      </c>
      <c r="F206" s="14"/>
      <c r="G206" s="14" t="s">
        <v>72</v>
      </c>
      <c r="H206" s="14" t="s">
        <v>340</v>
      </c>
      <c r="I206" s="14" t="s">
        <v>341</v>
      </c>
      <c r="J206" s="14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5">
        <v>5</v>
      </c>
      <c r="B207" s="11">
        <f t="shared" si="2"/>
        <v>1715.3900000000006</v>
      </c>
      <c r="C207" s="6">
        <v>43339</v>
      </c>
      <c r="D207" s="3">
        <v>280</v>
      </c>
      <c r="G207" t="s">
        <v>40</v>
      </c>
      <c r="H207" t="s">
        <v>381</v>
      </c>
      <c r="I207" t="s">
        <v>382</v>
      </c>
      <c r="V207" s="8"/>
      <c r="W207" s="8"/>
      <c r="X207" s="8"/>
      <c r="Y207" s="8"/>
      <c r="Z207" s="8"/>
    </row>
    <row r="208" spans="1:26" ht="15.75">
      <c r="A208" s="5">
        <v>4</v>
      </c>
      <c r="B208" s="11">
        <f t="shared" si="2"/>
        <v>1475.9500000000005</v>
      </c>
      <c r="C208" s="6">
        <v>43339</v>
      </c>
      <c r="D208" s="3">
        <v>300</v>
      </c>
      <c r="G208" t="s">
        <v>40</v>
      </c>
      <c r="H208" t="s">
        <v>381</v>
      </c>
      <c r="I208" t="s">
        <v>383</v>
      </c>
      <c r="V208" s="8"/>
      <c r="W208" s="8"/>
      <c r="X208" s="8"/>
      <c r="Y208" s="8"/>
      <c r="Z208" s="8"/>
    </row>
    <row r="209" spans="1:26" ht="15.75" customHeight="1">
      <c r="A209" s="5">
        <v>3</v>
      </c>
      <c r="B209" s="11">
        <f t="shared" si="2"/>
        <v>2015.3900000000006</v>
      </c>
      <c r="C209" s="6">
        <v>43339</v>
      </c>
      <c r="D209" s="3">
        <v>300</v>
      </c>
      <c r="G209" t="s">
        <v>40</v>
      </c>
      <c r="H209" t="s">
        <v>92</v>
      </c>
      <c r="I209" t="s">
        <v>384</v>
      </c>
      <c r="V209" s="8"/>
      <c r="W209" s="8"/>
      <c r="X209" s="8"/>
      <c r="Y209" s="8"/>
      <c r="Z209" s="8"/>
    </row>
    <row r="210" spans="1:26" ht="15.75" customHeight="1">
      <c r="A210" s="5">
        <v>2</v>
      </c>
      <c r="B210" s="11">
        <f t="shared" si="2"/>
        <v>1362.2600000000004</v>
      </c>
      <c r="C210" s="12">
        <v>43342</v>
      </c>
      <c r="D210" s="13">
        <v>-113.69</v>
      </c>
      <c r="E210" s="14" t="s">
        <v>343</v>
      </c>
      <c r="F210" s="14"/>
      <c r="G210" s="14" t="s">
        <v>72</v>
      </c>
      <c r="H210" s="14" t="s">
        <v>345</v>
      </c>
      <c r="I210" s="14" t="s">
        <v>346</v>
      </c>
      <c r="J210" s="14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5">
        <v>1</v>
      </c>
      <c r="B211" s="11">
        <f t="shared" si="2"/>
        <v>5722.47</v>
      </c>
      <c r="C211" s="12">
        <v>43350</v>
      </c>
      <c r="D211" s="13">
        <v>3707.08</v>
      </c>
      <c r="E211" s="14" t="s">
        <v>394</v>
      </c>
      <c r="F211" s="14"/>
      <c r="G211" s="14" t="s">
        <v>40</v>
      </c>
      <c r="H211" s="14" t="s">
        <v>351</v>
      </c>
      <c r="I211" s="14" t="s">
        <v>352</v>
      </c>
      <c r="J211" s="14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5"/>
      <c r="B212" s="11"/>
      <c r="C212" s="6"/>
      <c r="D212" s="3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5"/>
      <c r="B213" s="11"/>
      <c r="C213" s="6"/>
      <c r="D213" s="3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5"/>
      <c r="B214" s="11"/>
      <c r="C214" s="6"/>
      <c r="D214" s="3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5"/>
      <c r="B215" s="11"/>
      <c r="C215" s="6"/>
      <c r="D215" s="3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5"/>
      <c r="B216" s="11"/>
      <c r="C216" s="6"/>
      <c r="D216" s="3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5"/>
      <c r="B217" s="11"/>
      <c r="C217" s="6"/>
      <c r="D217" s="3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5"/>
      <c r="B218" s="11"/>
      <c r="C218" s="6"/>
      <c r="D218" s="3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5">
        <v>202</v>
      </c>
      <c r="B219" s="11"/>
      <c r="C219" s="12">
        <v>42835</v>
      </c>
      <c r="D219" s="13">
        <v>-572.84</v>
      </c>
      <c r="E219" s="14" t="s">
        <v>385</v>
      </c>
      <c r="F219" s="14">
        <v>3531</v>
      </c>
      <c r="G219" s="14" t="s">
        <v>12</v>
      </c>
      <c r="H219" s="14" t="s">
        <v>386</v>
      </c>
      <c r="I219" s="14"/>
      <c r="J219" s="14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5">
        <v>203</v>
      </c>
      <c r="B220" s="11"/>
      <c r="C220" s="12">
        <v>42835</v>
      </c>
      <c r="D220" s="13">
        <v>-500</v>
      </c>
      <c r="E220" s="14" t="s">
        <v>387</v>
      </c>
      <c r="F220" s="14">
        <v>3532</v>
      </c>
      <c r="G220" s="14" t="s">
        <v>12</v>
      </c>
      <c r="H220" s="14" t="s">
        <v>388</v>
      </c>
      <c r="I220" s="14"/>
      <c r="J220" s="14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5">
        <v>205</v>
      </c>
      <c r="B221" s="11"/>
      <c r="D221" s="3"/>
    </row>
    <row r="222" spans="1:26" ht="15.75" customHeight="1">
      <c r="A222" s="5">
        <v>206</v>
      </c>
      <c r="B222" s="11"/>
      <c r="C222" s="12" t="s">
        <v>389</v>
      </c>
      <c r="D222" s="13">
        <v>1921.77</v>
      </c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5">
        <v>207</v>
      </c>
      <c r="B223" s="11"/>
      <c r="C223" t="s">
        <v>390</v>
      </c>
      <c r="D223" s="13">
        <v>1521.77</v>
      </c>
      <c r="T223">
        <f>10+52+20+59+100+20+45+658</f>
        <v>964</v>
      </c>
    </row>
    <row r="224" spans="1:26" ht="15.75" customHeight="1">
      <c r="A224" s="5">
        <v>208</v>
      </c>
      <c r="B224" s="11"/>
      <c r="C224" t="s">
        <v>391</v>
      </c>
      <c r="D224" s="13">
        <v>2567.13</v>
      </c>
      <c r="T224">
        <f>30+6.43+24.25</f>
        <v>60.68</v>
      </c>
      <c r="U224">
        <f>T223-T224</f>
        <v>903.32</v>
      </c>
    </row>
    <row r="225" spans="1:20" ht="15.75" customHeight="1">
      <c r="A225" s="5">
        <v>209</v>
      </c>
      <c r="B225" s="11"/>
      <c r="C225" t="s">
        <v>392</v>
      </c>
      <c r="D225" s="13">
        <v>4580.78</v>
      </c>
      <c r="T225">
        <f>128.06+705+393.24</f>
        <v>1226.3</v>
      </c>
    </row>
    <row r="226" spans="1:20" ht="15.75" customHeight="1">
      <c r="A226" s="5">
        <v>210</v>
      </c>
      <c r="B226" s="11"/>
      <c r="D226" s="3"/>
      <c r="T226">
        <f>T222+T223-T224-T225</f>
        <v>-322.9799999999999</v>
      </c>
    </row>
    <row r="227" spans="1:20" ht="15.75" customHeight="1">
      <c r="B227" s="3"/>
      <c r="D227" s="3"/>
    </row>
    <row r="228" spans="1:20" ht="15.75" customHeight="1">
      <c r="B228" s="3"/>
      <c r="D228" s="3"/>
    </row>
    <row r="229" spans="1:20" ht="15.75" customHeight="1">
      <c r="B229" s="3"/>
      <c r="D229" s="3"/>
    </row>
    <row r="230" spans="1:20" ht="15.75" customHeight="1">
      <c r="B230" s="3"/>
      <c r="D230" s="3"/>
    </row>
    <row r="231" spans="1:20" ht="15.75" customHeight="1">
      <c r="B231" s="3"/>
      <c r="D231" s="3"/>
    </row>
    <row r="232" spans="1:20" ht="15.75" customHeight="1">
      <c r="B232" s="3"/>
      <c r="D232" s="3"/>
    </row>
    <row r="233" spans="1:20" ht="15.75" customHeight="1">
      <c r="B233" s="3"/>
      <c r="D233" s="3"/>
    </row>
    <row r="234" spans="1:20" ht="15.75" customHeight="1">
      <c r="B234" s="3"/>
      <c r="D234" s="3"/>
    </row>
    <row r="235" spans="1:20" ht="15.75" customHeight="1">
      <c r="B235" s="3"/>
      <c r="D235" s="3"/>
    </row>
    <row r="236" spans="1:20" ht="15.75" customHeight="1">
      <c r="B236" s="3"/>
      <c r="D236" s="3"/>
    </row>
    <row r="237" spans="1:20" ht="15.75" customHeight="1">
      <c r="B237" s="3"/>
      <c r="D237" s="3"/>
    </row>
    <row r="238" spans="1:20" ht="15.75" customHeight="1">
      <c r="B238" s="3"/>
      <c r="D238" s="3"/>
    </row>
    <row r="239" spans="1:20" ht="15.75" customHeight="1">
      <c r="B239" s="3"/>
      <c r="D239" s="3"/>
    </row>
    <row r="240" spans="1:20" ht="15.75" customHeight="1">
      <c r="B240" s="3"/>
      <c r="D240" s="3"/>
    </row>
    <row r="241" spans="2:4" ht="15.75" customHeight="1">
      <c r="B241" s="3"/>
      <c r="D241" s="3"/>
    </row>
    <row r="242" spans="2:4" ht="15.75" customHeight="1">
      <c r="B242" s="3"/>
      <c r="D242" s="3"/>
    </row>
    <row r="243" spans="2:4" ht="15.75" customHeight="1">
      <c r="B243" s="3"/>
      <c r="D243" s="3"/>
    </row>
    <row r="244" spans="2:4" ht="15.75" customHeight="1">
      <c r="B244" s="3"/>
      <c r="D244" s="3"/>
    </row>
    <row r="245" spans="2:4" ht="15.75" customHeight="1">
      <c r="B245" s="3"/>
      <c r="D245" s="3"/>
    </row>
    <row r="246" spans="2:4" ht="15.75" customHeight="1">
      <c r="B246" s="3"/>
      <c r="D246" s="3"/>
    </row>
    <row r="247" spans="2:4" ht="15.75" customHeight="1">
      <c r="B247" s="3"/>
      <c r="D247" s="3"/>
    </row>
    <row r="248" spans="2:4" ht="15.75" customHeight="1">
      <c r="B248" s="3"/>
      <c r="D248" s="3"/>
    </row>
    <row r="249" spans="2:4" ht="15.75" customHeight="1">
      <c r="B249" s="3"/>
      <c r="D249" s="3"/>
    </row>
    <row r="250" spans="2:4" ht="15.75" customHeight="1">
      <c r="B250" s="3"/>
      <c r="D250" s="3"/>
    </row>
    <row r="251" spans="2:4" ht="15.75" customHeight="1">
      <c r="B251" s="3"/>
      <c r="D251" s="3"/>
    </row>
    <row r="252" spans="2:4" ht="15.75" customHeight="1">
      <c r="B252" s="3"/>
      <c r="D252" s="3"/>
    </row>
    <row r="253" spans="2:4" ht="15.75" customHeight="1">
      <c r="B253" s="3"/>
      <c r="D253" s="3"/>
    </row>
    <row r="254" spans="2:4" ht="15.75" customHeight="1">
      <c r="B254" s="3"/>
      <c r="D254" s="3"/>
    </row>
    <row r="255" spans="2:4" ht="15.75" customHeight="1">
      <c r="B255" s="3"/>
      <c r="D255" s="3"/>
    </row>
    <row r="256" spans="2:4" ht="15.75" customHeight="1">
      <c r="B256" s="3"/>
      <c r="D256" s="3"/>
    </row>
    <row r="257" spans="2:4" ht="15.75" customHeight="1">
      <c r="B257" s="3"/>
      <c r="D257" s="3"/>
    </row>
    <row r="258" spans="2:4" ht="15.75" customHeight="1">
      <c r="B258" s="3"/>
      <c r="D258" s="3"/>
    </row>
    <row r="259" spans="2:4" ht="15.75" customHeight="1">
      <c r="B259" s="3"/>
      <c r="D259" s="3"/>
    </row>
    <row r="260" spans="2:4" ht="15.75" customHeight="1">
      <c r="B260" s="3"/>
      <c r="D260" s="3"/>
    </row>
    <row r="261" spans="2:4" ht="15.75" customHeight="1">
      <c r="B261" s="3"/>
      <c r="D261" s="3"/>
    </row>
    <row r="262" spans="2:4" ht="15.75" customHeight="1">
      <c r="B262" s="3"/>
      <c r="D262" s="3"/>
    </row>
    <row r="263" spans="2:4" ht="15.75" customHeight="1">
      <c r="B263" s="3"/>
      <c r="D263" s="3"/>
    </row>
    <row r="264" spans="2:4" ht="15.75" customHeight="1">
      <c r="B264" s="3"/>
      <c r="D264" s="3"/>
    </row>
    <row r="265" spans="2:4" ht="15.75" customHeight="1">
      <c r="B265" s="3"/>
      <c r="D265" s="3"/>
    </row>
    <row r="266" spans="2:4" ht="15.75" customHeight="1">
      <c r="B266" s="3"/>
      <c r="D266" s="3"/>
    </row>
    <row r="267" spans="2:4" ht="15.75" customHeight="1">
      <c r="B267" s="3"/>
      <c r="D267" s="3"/>
    </row>
    <row r="268" spans="2:4" ht="15.75" customHeight="1">
      <c r="B268" s="3"/>
      <c r="D268" s="3"/>
    </row>
    <row r="269" spans="2:4" ht="15.75" customHeight="1">
      <c r="B269" s="3"/>
      <c r="D269" s="3"/>
    </row>
    <row r="270" spans="2:4" ht="15.75" customHeight="1">
      <c r="B270" s="3"/>
      <c r="D270" s="3"/>
    </row>
    <row r="271" spans="2:4" ht="15.75" customHeight="1">
      <c r="B271" s="3"/>
      <c r="D271" s="3"/>
    </row>
    <row r="272" spans="2:4" ht="15.75" customHeight="1">
      <c r="B272" s="3"/>
      <c r="D272" s="3"/>
    </row>
    <row r="273" spans="2:4" ht="15.75" customHeight="1">
      <c r="B273" s="3"/>
      <c r="D273" s="3"/>
    </row>
    <row r="274" spans="2:4" ht="15.75" customHeight="1">
      <c r="B274" s="3"/>
      <c r="D274" s="3"/>
    </row>
    <row r="275" spans="2:4" ht="15.75" customHeight="1">
      <c r="B275" s="3"/>
      <c r="D275" s="3"/>
    </row>
    <row r="276" spans="2:4" ht="15.75" customHeight="1">
      <c r="B276" s="3"/>
      <c r="D276" s="3"/>
    </row>
    <row r="277" spans="2:4" ht="15.75" customHeight="1">
      <c r="B277" s="3"/>
      <c r="D277" s="3"/>
    </row>
    <row r="278" spans="2:4" ht="15.75" customHeight="1">
      <c r="B278" s="3"/>
      <c r="D278" s="3"/>
    </row>
    <row r="279" spans="2:4" ht="15.75" customHeight="1">
      <c r="B279" s="3"/>
      <c r="D279" s="3"/>
    </row>
    <row r="280" spans="2:4" ht="15.75" customHeight="1">
      <c r="B280" s="3"/>
      <c r="D280" s="3"/>
    </row>
    <row r="281" spans="2:4" ht="15.75" customHeight="1">
      <c r="B281" s="3"/>
      <c r="D281" s="3"/>
    </row>
    <row r="282" spans="2:4" ht="15.75" customHeight="1">
      <c r="B282" s="3"/>
      <c r="D282" s="3"/>
    </row>
    <row r="283" spans="2:4" ht="15.75" customHeight="1">
      <c r="B283" s="3"/>
      <c r="D283" s="3"/>
    </row>
    <row r="284" spans="2:4" ht="15.75" customHeight="1">
      <c r="B284" s="3"/>
      <c r="D284" s="3"/>
    </row>
    <row r="285" spans="2:4" ht="15.75" customHeight="1">
      <c r="B285" s="3"/>
      <c r="D285" s="3"/>
    </row>
    <row r="286" spans="2:4" ht="15.75" customHeight="1">
      <c r="B286" s="3"/>
      <c r="D286" s="3"/>
    </row>
    <row r="287" spans="2:4" ht="15.75" customHeight="1">
      <c r="B287" s="3"/>
      <c r="D287" s="3"/>
    </row>
    <row r="288" spans="2:4" ht="15.75" customHeight="1">
      <c r="B288" s="3"/>
      <c r="D288" s="3"/>
    </row>
    <row r="289" spans="2:4" ht="15.75" customHeight="1">
      <c r="B289" s="3"/>
      <c r="D289" s="3"/>
    </row>
    <row r="290" spans="2:4" ht="15.75" customHeight="1">
      <c r="B290" s="3"/>
      <c r="D290" s="3"/>
    </row>
    <row r="291" spans="2:4" ht="15.75" customHeight="1">
      <c r="B291" s="3"/>
      <c r="D291" s="3"/>
    </row>
    <row r="292" spans="2:4" ht="15.75" customHeight="1">
      <c r="B292" s="3"/>
      <c r="D292" s="3"/>
    </row>
    <row r="293" spans="2:4" ht="15.75" customHeight="1">
      <c r="B293" s="3"/>
      <c r="D293" s="3"/>
    </row>
    <row r="294" spans="2:4" ht="15.75" customHeight="1">
      <c r="B294" s="3"/>
      <c r="D294" s="3"/>
    </row>
    <row r="295" spans="2:4" ht="15.75" customHeight="1">
      <c r="B295" s="3"/>
      <c r="D295" s="3"/>
    </row>
    <row r="296" spans="2:4" ht="15.75" customHeight="1">
      <c r="B296" s="3"/>
      <c r="D296" s="3"/>
    </row>
    <row r="297" spans="2:4" ht="15.75" customHeight="1">
      <c r="B297" s="3"/>
      <c r="D297" s="3"/>
    </row>
    <row r="298" spans="2:4" ht="15.75" customHeight="1">
      <c r="B298" s="3"/>
      <c r="D298" s="3"/>
    </row>
    <row r="299" spans="2:4" ht="15.75" customHeight="1">
      <c r="B299" s="3"/>
      <c r="D299" s="3"/>
    </row>
    <row r="300" spans="2:4" ht="15.75" customHeight="1">
      <c r="B300" s="3"/>
      <c r="D300" s="3"/>
    </row>
    <row r="301" spans="2:4" ht="15.75" customHeight="1">
      <c r="B301" s="3"/>
      <c r="D301" s="3"/>
    </row>
    <row r="302" spans="2:4" ht="15.75" customHeight="1">
      <c r="B302" s="3"/>
      <c r="D302" s="3"/>
    </row>
    <row r="303" spans="2:4" ht="15.75" customHeight="1">
      <c r="B303" s="3"/>
      <c r="D303" s="3"/>
    </row>
    <row r="304" spans="2:4" ht="15.75" customHeight="1">
      <c r="B304" s="3"/>
      <c r="D304" s="3"/>
    </row>
    <row r="305" spans="2:4" ht="15.75" customHeight="1">
      <c r="B305" s="3"/>
      <c r="D305" s="3"/>
    </row>
    <row r="306" spans="2:4" ht="15.75" customHeight="1">
      <c r="B306" s="3"/>
      <c r="D306" s="3"/>
    </row>
    <row r="307" spans="2:4" ht="15.75" customHeight="1">
      <c r="B307" s="3"/>
      <c r="D307" s="3"/>
    </row>
    <row r="308" spans="2:4" ht="15.75" customHeight="1">
      <c r="B308" s="3"/>
      <c r="D308" s="3"/>
    </row>
    <row r="309" spans="2:4" ht="15.75" customHeight="1">
      <c r="B309" s="3"/>
      <c r="D309" s="3"/>
    </row>
    <row r="310" spans="2:4" ht="15.75" customHeight="1">
      <c r="B310" s="3"/>
      <c r="D310" s="3"/>
    </row>
    <row r="311" spans="2:4" ht="15.75" customHeight="1">
      <c r="B311" s="3"/>
      <c r="D311" s="3"/>
    </row>
    <row r="312" spans="2:4" ht="15.75" customHeight="1">
      <c r="B312" s="3"/>
      <c r="D312" s="3"/>
    </row>
    <row r="313" spans="2:4" ht="15.75" customHeight="1">
      <c r="B313" s="3"/>
      <c r="D313" s="3"/>
    </row>
    <row r="314" spans="2:4" ht="15.75" customHeight="1">
      <c r="B314" s="3"/>
      <c r="D314" s="3"/>
    </row>
    <row r="315" spans="2:4" ht="15.75" customHeight="1">
      <c r="B315" s="3"/>
      <c r="D315" s="3"/>
    </row>
    <row r="316" spans="2:4" ht="15.75" customHeight="1">
      <c r="B316" s="3"/>
      <c r="D316" s="3"/>
    </row>
    <row r="317" spans="2:4" ht="15.75" customHeight="1">
      <c r="B317" s="3"/>
      <c r="D317" s="3"/>
    </row>
    <row r="318" spans="2:4" ht="15.75" customHeight="1">
      <c r="B318" s="3"/>
      <c r="D318" s="3"/>
    </row>
    <row r="319" spans="2:4" ht="15.75" customHeight="1">
      <c r="B319" s="3"/>
      <c r="D319" s="3"/>
    </row>
    <row r="320" spans="2:4" ht="15.75" customHeight="1">
      <c r="B320" s="3"/>
      <c r="D320" s="3"/>
    </row>
    <row r="321" spans="2:4" ht="15.75" customHeight="1">
      <c r="B321" s="3"/>
      <c r="D321" s="3"/>
    </row>
    <row r="322" spans="2:4" ht="15.75" customHeight="1">
      <c r="B322" s="3"/>
      <c r="D322" s="3"/>
    </row>
    <row r="323" spans="2:4" ht="15.75" customHeight="1">
      <c r="B323" s="3"/>
      <c r="D323" s="3"/>
    </row>
    <row r="324" spans="2:4" ht="15.75" customHeight="1">
      <c r="B324" s="3"/>
      <c r="D324" s="3"/>
    </row>
    <row r="325" spans="2:4" ht="15.75" customHeight="1">
      <c r="B325" s="3"/>
      <c r="D325" s="3"/>
    </row>
    <row r="326" spans="2:4" ht="15.75" customHeight="1">
      <c r="B326" s="3"/>
      <c r="D326" s="3"/>
    </row>
    <row r="327" spans="2:4" ht="15.75" customHeight="1">
      <c r="B327" s="3"/>
      <c r="D327" s="3"/>
    </row>
    <row r="328" spans="2:4" ht="15.75" customHeight="1">
      <c r="B328" s="3"/>
      <c r="D328" s="3"/>
    </row>
    <row r="329" spans="2:4" ht="15.75" customHeight="1">
      <c r="B329" s="3"/>
      <c r="D329" s="3"/>
    </row>
    <row r="330" spans="2:4" ht="15.75" customHeight="1">
      <c r="B330" s="3"/>
      <c r="D330" s="3"/>
    </row>
    <row r="331" spans="2:4" ht="15.75" customHeight="1">
      <c r="B331" s="3"/>
      <c r="D331" s="3"/>
    </row>
    <row r="332" spans="2:4" ht="15.75" customHeight="1">
      <c r="B332" s="3"/>
      <c r="D332" s="3"/>
    </row>
    <row r="333" spans="2:4" ht="15.75" customHeight="1">
      <c r="B333" s="3"/>
      <c r="D333" s="3"/>
    </row>
    <row r="334" spans="2:4" ht="15.75" customHeight="1">
      <c r="B334" s="3"/>
      <c r="D334" s="3"/>
    </row>
    <row r="335" spans="2:4" ht="15.75" customHeight="1">
      <c r="B335" s="3"/>
      <c r="D335" s="3"/>
    </row>
    <row r="336" spans="2:4" ht="15.75" customHeight="1">
      <c r="B336" s="3"/>
      <c r="D336" s="3"/>
    </row>
    <row r="337" spans="2:4" ht="15.75" customHeight="1">
      <c r="B337" s="3"/>
      <c r="D337" s="3"/>
    </row>
    <row r="338" spans="2:4" ht="15.75" customHeight="1">
      <c r="B338" s="3"/>
      <c r="D338" s="3"/>
    </row>
    <row r="339" spans="2:4" ht="15.75" customHeight="1">
      <c r="B339" s="3"/>
      <c r="D339" s="3"/>
    </row>
    <row r="340" spans="2:4" ht="15.75" customHeight="1">
      <c r="B340" s="3"/>
      <c r="D340" s="3"/>
    </row>
    <row r="341" spans="2:4" ht="15.75" customHeight="1">
      <c r="B341" s="3"/>
      <c r="D341" s="3"/>
    </row>
    <row r="342" spans="2:4" ht="15.75" customHeight="1">
      <c r="B342" s="3"/>
      <c r="D342" s="3"/>
    </row>
    <row r="343" spans="2:4" ht="15.75" customHeight="1">
      <c r="B343" s="3"/>
      <c r="D343" s="3"/>
    </row>
    <row r="344" spans="2:4" ht="15.75" customHeight="1">
      <c r="B344" s="3"/>
      <c r="D344" s="3"/>
    </row>
    <row r="345" spans="2:4" ht="15.75" customHeight="1">
      <c r="B345" s="3"/>
      <c r="D345" s="3"/>
    </row>
    <row r="346" spans="2:4" ht="15.75" customHeight="1">
      <c r="B346" s="3"/>
      <c r="D346" s="3"/>
    </row>
    <row r="347" spans="2:4" ht="15.75" customHeight="1">
      <c r="B347" s="3"/>
      <c r="D347" s="3"/>
    </row>
    <row r="348" spans="2:4" ht="15.75" customHeight="1">
      <c r="B348" s="3"/>
      <c r="D348" s="3"/>
    </row>
    <row r="349" spans="2:4" ht="15.75" customHeight="1">
      <c r="B349" s="3"/>
      <c r="D349" s="3"/>
    </row>
    <row r="350" spans="2:4" ht="15.75" customHeight="1">
      <c r="B350" s="3"/>
      <c r="D350" s="3"/>
    </row>
    <row r="351" spans="2:4" ht="15.75" customHeight="1">
      <c r="B351" s="3"/>
      <c r="D351" s="3"/>
    </row>
    <row r="352" spans="2:4" ht="15.75" customHeight="1">
      <c r="B352" s="3"/>
      <c r="D352" s="3"/>
    </row>
    <row r="353" spans="2:4" ht="15.75" customHeight="1">
      <c r="B353" s="3"/>
      <c r="D353" s="3"/>
    </row>
    <row r="354" spans="2:4" ht="15.75" customHeight="1">
      <c r="B354" s="3"/>
      <c r="D354" s="3"/>
    </row>
    <row r="355" spans="2:4" ht="15.75" customHeight="1">
      <c r="B355" s="3"/>
      <c r="D355" s="3"/>
    </row>
    <row r="356" spans="2:4" ht="15.75" customHeight="1">
      <c r="B356" s="3"/>
      <c r="D356" s="3"/>
    </row>
    <row r="357" spans="2:4" ht="15.75" customHeight="1">
      <c r="B357" s="3"/>
      <c r="D357" s="3"/>
    </row>
    <row r="358" spans="2:4" ht="15.75" customHeight="1">
      <c r="B358" s="3"/>
      <c r="D358" s="3"/>
    </row>
    <row r="359" spans="2:4" ht="15.75" customHeight="1">
      <c r="B359" s="3"/>
      <c r="D359" s="3"/>
    </row>
    <row r="360" spans="2:4" ht="15.75" customHeight="1">
      <c r="B360" s="3"/>
      <c r="D360" s="3"/>
    </row>
    <row r="361" spans="2:4" ht="15.75" customHeight="1">
      <c r="B361" s="3"/>
      <c r="D361" s="3"/>
    </row>
    <row r="362" spans="2:4" ht="15.75" customHeight="1">
      <c r="B362" s="3"/>
      <c r="D362" s="3"/>
    </row>
    <row r="363" spans="2:4" ht="15.75" customHeight="1">
      <c r="B363" s="3"/>
      <c r="D363" s="3"/>
    </row>
    <row r="364" spans="2:4" ht="15.75" customHeight="1">
      <c r="B364" s="3"/>
      <c r="D364" s="3"/>
    </row>
    <row r="365" spans="2:4" ht="15.75" customHeight="1">
      <c r="B365" s="3"/>
      <c r="D365" s="3"/>
    </row>
    <row r="366" spans="2:4" ht="15.75" customHeight="1">
      <c r="B366" s="3"/>
      <c r="D366" s="3"/>
    </row>
    <row r="367" spans="2:4" ht="15.75" customHeight="1">
      <c r="B367" s="3"/>
      <c r="D367" s="3"/>
    </row>
    <row r="368" spans="2:4" ht="15.75" customHeight="1">
      <c r="B368" s="3"/>
      <c r="D368" s="3"/>
    </row>
    <row r="369" spans="2:4" ht="15.75" customHeight="1">
      <c r="B369" s="3"/>
      <c r="D369" s="3"/>
    </row>
    <row r="370" spans="2:4" ht="15.75" customHeight="1">
      <c r="B370" s="3"/>
      <c r="D370" s="3"/>
    </row>
    <row r="371" spans="2:4" ht="15.75" customHeight="1">
      <c r="B371" s="3"/>
      <c r="D371" s="3"/>
    </row>
    <row r="372" spans="2:4" ht="15.75" customHeight="1">
      <c r="B372" s="3"/>
      <c r="D372" s="3"/>
    </row>
    <row r="373" spans="2:4" ht="15.75" customHeight="1">
      <c r="B373" s="3"/>
      <c r="D373" s="3"/>
    </row>
    <row r="374" spans="2:4" ht="15.75" customHeight="1">
      <c r="B374" s="3"/>
      <c r="D374" s="3"/>
    </row>
    <row r="375" spans="2:4" ht="15.75" customHeight="1">
      <c r="B375" s="3"/>
      <c r="D375" s="3"/>
    </row>
    <row r="376" spans="2:4" ht="15.75" customHeight="1">
      <c r="B376" s="3"/>
      <c r="D376" s="3"/>
    </row>
    <row r="377" spans="2:4" ht="15.75" customHeight="1">
      <c r="B377" s="3"/>
      <c r="D377" s="3"/>
    </row>
    <row r="378" spans="2:4" ht="15.75" customHeight="1">
      <c r="B378" s="3"/>
      <c r="D378" s="3"/>
    </row>
    <row r="379" spans="2:4" ht="15.75" customHeight="1">
      <c r="B379" s="3"/>
      <c r="D379" s="3"/>
    </row>
    <row r="380" spans="2:4" ht="15.75" customHeight="1">
      <c r="B380" s="3"/>
      <c r="D380" s="3"/>
    </row>
    <row r="381" spans="2:4" ht="15.75" customHeight="1">
      <c r="B381" s="3"/>
      <c r="D381" s="3"/>
    </row>
    <row r="382" spans="2:4" ht="15.75" customHeight="1">
      <c r="B382" s="3"/>
      <c r="D382" s="3"/>
    </row>
    <row r="383" spans="2:4" ht="15.75" customHeight="1">
      <c r="B383" s="3"/>
      <c r="D383" s="3"/>
    </row>
    <row r="384" spans="2:4" ht="15.75" customHeight="1">
      <c r="B384" s="3"/>
      <c r="D384" s="3"/>
    </row>
    <row r="385" spans="2:4" ht="15.75" customHeight="1">
      <c r="B385" s="3"/>
      <c r="D385" s="3"/>
    </row>
    <row r="386" spans="2:4" ht="15.75" customHeight="1">
      <c r="B386" s="3"/>
      <c r="D386" s="3"/>
    </row>
    <row r="387" spans="2:4" ht="15.75" customHeight="1">
      <c r="B387" s="3"/>
      <c r="D387" s="3"/>
    </row>
    <row r="388" spans="2:4" ht="15.75" customHeight="1">
      <c r="B388" s="3"/>
      <c r="D388" s="3"/>
    </row>
    <row r="389" spans="2:4" ht="15.75" customHeight="1">
      <c r="B389" s="3"/>
      <c r="D389" s="3"/>
    </row>
    <row r="390" spans="2:4" ht="15.75" customHeight="1">
      <c r="B390" s="3"/>
      <c r="D390" s="3"/>
    </row>
    <row r="391" spans="2:4" ht="15.75" customHeight="1">
      <c r="B391" s="3"/>
      <c r="D391" s="3"/>
    </row>
    <row r="392" spans="2:4" ht="15.75" customHeight="1">
      <c r="B392" s="3"/>
      <c r="D392" s="3"/>
    </row>
    <row r="393" spans="2:4" ht="15.75" customHeight="1">
      <c r="B393" s="3"/>
      <c r="D393" s="3"/>
    </row>
    <row r="394" spans="2:4" ht="15.75" customHeight="1">
      <c r="B394" s="3"/>
      <c r="D394" s="3"/>
    </row>
    <row r="395" spans="2:4" ht="15.75" customHeight="1">
      <c r="B395" s="3"/>
      <c r="D395" s="3"/>
    </row>
    <row r="396" spans="2:4" ht="15.75" customHeight="1">
      <c r="B396" s="3"/>
      <c r="D396" s="3"/>
    </row>
    <row r="397" spans="2:4" ht="15.75" customHeight="1">
      <c r="B397" s="3"/>
      <c r="D397" s="3"/>
    </row>
    <row r="398" spans="2:4" ht="15.75" customHeight="1">
      <c r="B398" s="3"/>
      <c r="D398" s="3"/>
    </row>
    <row r="399" spans="2:4" ht="15.75" customHeight="1">
      <c r="B399" s="3"/>
      <c r="D399" s="3"/>
    </row>
    <row r="400" spans="2:4" ht="15.75" customHeight="1">
      <c r="B400" s="3"/>
      <c r="D400" s="3"/>
    </row>
    <row r="401" spans="2:4" ht="15.75" customHeight="1">
      <c r="B401" s="3"/>
      <c r="D401" s="3"/>
    </row>
    <row r="402" spans="2:4" ht="15.75" customHeight="1">
      <c r="B402" s="3"/>
      <c r="D402" s="3"/>
    </row>
    <row r="403" spans="2:4" ht="15.75" customHeight="1">
      <c r="B403" s="3"/>
      <c r="D403" s="3"/>
    </row>
    <row r="404" spans="2:4" ht="15.75" customHeight="1">
      <c r="B404" s="3"/>
      <c r="D404" s="3"/>
    </row>
    <row r="405" spans="2:4" ht="15.75" customHeight="1">
      <c r="B405" s="3"/>
      <c r="D405" s="3"/>
    </row>
    <row r="406" spans="2:4" ht="15.75" customHeight="1">
      <c r="B406" s="3"/>
      <c r="D406" s="3"/>
    </row>
    <row r="407" spans="2:4" ht="15.75" customHeight="1">
      <c r="B407" s="3"/>
      <c r="D407" s="3"/>
    </row>
    <row r="408" spans="2:4" ht="15.75" customHeight="1">
      <c r="B408" s="3"/>
      <c r="D408" s="3"/>
    </row>
    <row r="409" spans="2:4" ht="15.75" customHeight="1">
      <c r="B409" s="3"/>
      <c r="D409" s="3"/>
    </row>
    <row r="410" spans="2:4" ht="15.75" customHeight="1">
      <c r="B410" s="3"/>
      <c r="D410" s="3"/>
    </row>
    <row r="411" spans="2:4" ht="15.75" customHeight="1">
      <c r="B411" s="3"/>
      <c r="D411" s="3"/>
    </row>
    <row r="412" spans="2:4" ht="15.75" customHeight="1">
      <c r="B412" s="3"/>
      <c r="D412" s="3"/>
    </row>
    <row r="413" spans="2:4" ht="15.75" customHeight="1">
      <c r="B413" s="3"/>
      <c r="D413" s="3"/>
    </row>
    <row r="414" spans="2:4" ht="15.75" customHeight="1">
      <c r="B414" s="3"/>
      <c r="D414" s="3"/>
    </row>
    <row r="415" spans="2:4" ht="15.75" customHeight="1">
      <c r="B415" s="3"/>
      <c r="D415" s="3"/>
    </row>
    <row r="416" spans="2:4" ht="15.75" customHeight="1">
      <c r="B416" s="3"/>
      <c r="D416" s="3"/>
    </row>
    <row r="417" spans="2:4" ht="15.75" customHeight="1">
      <c r="B417" s="3"/>
      <c r="D417" s="3"/>
    </row>
    <row r="418" spans="2:4" ht="15.75" customHeight="1">
      <c r="B418" s="3"/>
      <c r="D418" s="3"/>
    </row>
    <row r="419" spans="2:4" ht="15.75" customHeight="1">
      <c r="B419" s="3"/>
      <c r="D419" s="3"/>
    </row>
    <row r="420" spans="2:4" ht="15.75" customHeight="1">
      <c r="B420" s="3"/>
      <c r="D420" s="3"/>
    </row>
    <row r="421" spans="2:4" ht="15.75" customHeight="1">
      <c r="B421" s="3"/>
      <c r="D421" s="3"/>
    </row>
    <row r="422" spans="2:4" ht="15.75" customHeight="1">
      <c r="B422" s="3"/>
      <c r="D422" s="3"/>
    </row>
    <row r="423" spans="2:4" ht="15.75" customHeight="1">
      <c r="B423" s="3"/>
      <c r="D423" s="3"/>
    </row>
    <row r="424" spans="2:4" ht="15.75" customHeight="1">
      <c r="B424" s="3"/>
      <c r="D424" s="3"/>
    </row>
    <row r="425" spans="2:4" ht="15.75" customHeight="1">
      <c r="B425" s="3"/>
      <c r="D425" s="3"/>
    </row>
    <row r="426" spans="2:4" ht="15.75" customHeight="1">
      <c r="B426" s="3"/>
      <c r="D426" s="3"/>
    </row>
    <row r="427" spans="2:4" ht="15.75" customHeight="1">
      <c r="B427" s="3"/>
      <c r="D427" s="3"/>
    </row>
    <row r="428" spans="2:4" ht="15.75" customHeight="1">
      <c r="B428" s="3"/>
      <c r="D428" s="3"/>
    </row>
    <row r="429" spans="2:4" ht="15.75" customHeight="1">
      <c r="B429" s="3"/>
      <c r="D429" s="3"/>
    </row>
    <row r="430" spans="2:4" ht="15.75" customHeight="1">
      <c r="B430" s="3"/>
      <c r="D430" s="3"/>
    </row>
    <row r="431" spans="2:4" ht="15.75" customHeight="1">
      <c r="B431" s="3"/>
      <c r="D431" s="3"/>
    </row>
    <row r="432" spans="2:4" ht="15.75" customHeight="1">
      <c r="B432" s="3"/>
      <c r="D432" s="3"/>
    </row>
    <row r="433" spans="2:4" ht="15.75" customHeight="1">
      <c r="B433" s="3"/>
      <c r="D433" s="3"/>
    </row>
    <row r="434" spans="2:4" ht="15.75" customHeight="1">
      <c r="B434" s="3"/>
      <c r="D434" s="3"/>
    </row>
    <row r="435" spans="2:4" ht="15.75" customHeight="1">
      <c r="B435" s="3"/>
      <c r="D435" s="3"/>
    </row>
    <row r="436" spans="2:4" ht="15.75" customHeight="1">
      <c r="B436" s="3"/>
      <c r="D436" s="3"/>
    </row>
    <row r="437" spans="2:4" ht="15.75" customHeight="1">
      <c r="B437" s="3"/>
      <c r="D437" s="3"/>
    </row>
    <row r="438" spans="2:4" ht="15.75" customHeight="1">
      <c r="B438" s="3"/>
      <c r="D438" s="3"/>
    </row>
    <row r="439" spans="2:4" ht="15.75" customHeight="1">
      <c r="B439" s="3"/>
      <c r="D439" s="3"/>
    </row>
    <row r="440" spans="2:4" ht="15.75" customHeight="1">
      <c r="B440" s="3"/>
      <c r="D440" s="3"/>
    </row>
    <row r="441" spans="2:4" ht="15.75" customHeight="1">
      <c r="B441" s="3"/>
      <c r="D441" s="3"/>
    </row>
    <row r="442" spans="2:4" ht="15.75" customHeight="1">
      <c r="B442" s="3"/>
      <c r="D442" s="3"/>
    </row>
    <row r="443" spans="2:4" ht="15.75" customHeight="1">
      <c r="B443" s="3"/>
      <c r="D443" s="3"/>
    </row>
    <row r="444" spans="2:4" ht="15.75" customHeight="1">
      <c r="B444" s="3"/>
      <c r="D444" s="3"/>
    </row>
    <row r="445" spans="2:4" ht="15.75" customHeight="1">
      <c r="B445" s="3"/>
      <c r="D445" s="3"/>
    </row>
    <row r="446" spans="2:4" ht="15.75" customHeight="1">
      <c r="B446" s="3"/>
      <c r="D446" s="3"/>
    </row>
    <row r="447" spans="2:4" ht="15.75" customHeight="1">
      <c r="B447" s="3"/>
      <c r="D447" s="3"/>
    </row>
    <row r="448" spans="2:4" ht="15.75" customHeight="1">
      <c r="B448" s="3"/>
      <c r="D448" s="3"/>
    </row>
    <row r="449" spans="2:4" ht="15.75" customHeight="1">
      <c r="B449" s="3"/>
      <c r="D449" s="3"/>
    </row>
    <row r="450" spans="2:4" ht="15.75" customHeight="1">
      <c r="B450" s="3"/>
      <c r="D450" s="3"/>
    </row>
    <row r="451" spans="2:4" ht="15.75" customHeight="1">
      <c r="B451" s="3"/>
      <c r="D451" s="3"/>
    </row>
    <row r="452" spans="2:4" ht="15.75" customHeight="1">
      <c r="B452" s="3"/>
      <c r="D452" s="3"/>
    </row>
    <row r="453" spans="2:4" ht="15.75" customHeight="1">
      <c r="B453" s="3"/>
      <c r="D453" s="3"/>
    </row>
    <row r="454" spans="2:4" ht="15.75" customHeight="1">
      <c r="B454" s="3"/>
      <c r="D454" s="3"/>
    </row>
    <row r="455" spans="2:4" ht="15.75" customHeight="1">
      <c r="B455" s="3"/>
      <c r="D455" s="3"/>
    </row>
    <row r="456" spans="2:4" ht="15.75" customHeight="1">
      <c r="B456" s="3"/>
      <c r="D456" s="3"/>
    </row>
    <row r="457" spans="2:4" ht="15.75" customHeight="1">
      <c r="B457" s="3"/>
      <c r="D457" s="3"/>
    </row>
    <row r="458" spans="2:4" ht="15.75" customHeight="1">
      <c r="B458" s="3"/>
      <c r="D458" s="3"/>
    </row>
    <row r="459" spans="2:4" ht="15.75" customHeight="1">
      <c r="B459" s="3"/>
      <c r="D459" s="3"/>
    </row>
    <row r="460" spans="2:4" ht="15.75" customHeight="1">
      <c r="B460" s="3"/>
      <c r="D460" s="3"/>
    </row>
    <row r="461" spans="2:4" ht="15.75" customHeight="1">
      <c r="B461" s="3"/>
      <c r="D461" s="3"/>
    </row>
    <row r="462" spans="2:4" ht="15.75" customHeight="1">
      <c r="B462" s="3"/>
      <c r="D462" s="3"/>
    </row>
    <row r="463" spans="2:4" ht="15.75" customHeight="1">
      <c r="B463" s="3"/>
      <c r="D463" s="3"/>
    </row>
    <row r="464" spans="2:4" ht="15.75" customHeight="1">
      <c r="B464" s="3"/>
      <c r="D464" s="3"/>
    </row>
    <row r="465" spans="2:4" ht="15.75" customHeight="1">
      <c r="B465" s="3"/>
      <c r="D465" s="3"/>
    </row>
    <row r="466" spans="2:4" ht="15.75" customHeight="1">
      <c r="B466" s="3"/>
      <c r="D466" s="3"/>
    </row>
    <row r="467" spans="2:4" ht="15.75" customHeight="1">
      <c r="B467" s="3"/>
      <c r="D467" s="3"/>
    </row>
    <row r="468" spans="2:4" ht="15.75" customHeight="1">
      <c r="B468" s="3"/>
      <c r="D468" s="3"/>
    </row>
    <row r="469" spans="2:4" ht="15.75" customHeight="1">
      <c r="B469" s="3"/>
      <c r="D469" s="3"/>
    </row>
    <row r="470" spans="2:4" ht="15.75" customHeight="1">
      <c r="B470" s="3"/>
      <c r="D470" s="3"/>
    </row>
    <row r="471" spans="2:4" ht="15.75" customHeight="1">
      <c r="B471" s="3"/>
      <c r="D471" s="3"/>
    </row>
    <row r="472" spans="2:4" ht="15.75" customHeight="1">
      <c r="B472" s="3"/>
      <c r="D472" s="3"/>
    </row>
    <row r="473" spans="2:4" ht="15.75" customHeight="1">
      <c r="B473" s="3"/>
      <c r="D473" s="3"/>
    </row>
    <row r="474" spans="2:4" ht="15.75" customHeight="1">
      <c r="B474" s="3"/>
      <c r="D474" s="3"/>
    </row>
    <row r="475" spans="2:4" ht="15.75" customHeight="1">
      <c r="B475" s="3"/>
      <c r="D475" s="3"/>
    </row>
    <row r="476" spans="2:4" ht="15.75" customHeight="1">
      <c r="B476" s="3"/>
      <c r="D476" s="3"/>
    </row>
    <row r="477" spans="2:4" ht="15.75" customHeight="1">
      <c r="B477" s="3"/>
      <c r="D477" s="3"/>
    </row>
    <row r="478" spans="2:4" ht="15.75" customHeight="1">
      <c r="B478" s="3"/>
      <c r="D478" s="3"/>
    </row>
    <row r="479" spans="2:4" ht="15.75" customHeight="1">
      <c r="B479" s="3"/>
      <c r="D479" s="3"/>
    </row>
    <row r="480" spans="2:4" ht="15.75" customHeight="1">
      <c r="B480" s="3"/>
      <c r="D480" s="3"/>
    </row>
    <row r="481" spans="2:4" ht="15.75" customHeight="1">
      <c r="B481" s="3"/>
      <c r="D481" s="3"/>
    </row>
    <row r="482" spans="2:4" ht="15.75" customHeight="1">
      <c r="B482" s="3"/>
      <c r="D482" s="3"/>
    </row>
    <row r="483" spans="2:4" ht="15.75" customHeight="1">
      <c r="B483" s="3"/>
      <c r="D483" s="3"/>
    </row>
    <row r="484" spans="2:4" ht="15.75" customHeight="1">
      <c r="B484" s="3"/>
      <c r="D484" s="3"/>
    </row>
    <row r="485" spans="2:4" ht="15.75" customHeight="1">
      <c r="B485" s="3"/>
      <c r="D485" s="3"/>
    </row>
    <row r="486" spans="2:4" ht="15.75" customHeight="1">
      <c r="B486" s="3"/>
      <c r="D486" s="3"/>
    </row>
    <row r="487" spans="2:4" ht="15.75" customHeight="1">
      <c r="B487" s="3"/>
      <c r="D487" s="3"/>
    </row>
    <row r="488" spans="2:4" ht="15.75" customHeight="1">
      <c r="B488" s="3"/>
      <c r="D488" s="3"/>
    </row>
    <row r="489" spans="2:4" ht="15.75" customHeight="1">
      <c r="B489" s="3"/>
      <c r="D489" s="3"/>
    </row>
    <row r="490" spans="2:4" ht="15.75" customHeight="1">
      <c r="B490" s="3"/>
      <c r="D490" s="3"/>
    </row>
    <row r="491" spans="2:4" ht="15.75" customHeight="1">
      <c r="B491" s="3"/>
      <c r="D491" s="3"/>
    </row>
    <row r="492" spans="2:4" ht="15.75" customHeight="1">
      <c r="B492" s="3"/>
      <c r="D492" s="3"/>
    </row>
    <row r="493" spans="2:4" ht="15.75" customHeight="1">
      <c r="B493" s="3"/>
      <c r="D493" s="3"/>
    </row>
    <row r="494" spans="2:4" ht="15.75" customHeight="1">
      <c r="B494" s="3"/>
      <c r="D494" s="3"/>
    </row>
    <row r="495" spans="2:4" ht="15.75" customHeight="1">
      <c r="B495" s="3"/>
      <c r="D495" s="3"/>
    </row>
    <row r="496" spans="2:4" ht="15.75" customHeight="1">
      <c r="B496" s="3"/>
      <c r="D496" s="3"/>
    </row>
    <row r="497" spans="2:4" ht="15.75" customHeight="1">
      <c r="B497" s="3"/>
      <c r="D497" s="3"/>
    </row>
    <row r="498" spans="2:4" ht="15.75" customHeight="1">
      <c r="B498" s="3"/>
      <c r="D498" s="3"/>
    </row>
    <row r="499" spans="2:4" ht="15.75" customHeight="1">
      <c r="B499" s="3"/>
      <c r="D499" s="3"/>
    </row>
    <row r="500" spans="2:4" ht="15.75" customHeight="1">
      <c r="B500" s="3"/>
      <c r="D500" s="3"/>
    </row>
    <row r="501" spans="2:4" ht="15.75" customHeight="1">
      <c r="B501" s="3"/>
      <c r="D501" s="3"/>
    </row>
    <row r="502" spans="2:4" ht="15.75" customHeight="1">
      <c r="B502" s="3"/>
      <c r="D502" s="3"/>
    </row>
    <row r="503" spans="2:4" ht="15.75" customHeight="1">
      <c r="B503" s="3"/>
      <c r="D503" s="3"/>
    </row>
    <row r="504" spans="2:4" ht="15.75" customHeight="1">
      <c r="B504" s="3"/>
      <c r="D504" s="3"/>
    </row>
    <row r="505" spans="2:4" ht="15.75" customHeight="1">
      <c r="B505" s="3"/>
      <c r="D505" s="3"/>
    </row>
    <row r="506" spans="2:4" ht="15.75" customHeight="1">
      <c r="B506" s="3"/>
      <c r="D506" s="3"/>
    </row>
    <row r="507" spans="2:4" ht="15.75" customHeight="1">
      <c r="B507" s="3"/>
      <c r="D507" s="3"/>
    </row>
    <row r="508" spans="2:4" ht="15.75" customHeight="1">
      <c r="B508" s="3"/>
      <c r="D508" s="3"/>
    </row>
    <row r="509" spans="2:4" ht="15.75" customHeight="1">
      <c r="B509" s="3"/>
      <c r="D509" s="3"/>
    </row>
    <row r="510" spans="2:4" ht="15.75" customHeight="1">
      <c r="B510" s="3"/>
      <c r="D510" s="3"/>
    </row>
    <row r="511" spans="2:4" ht="15.75" customHeight="1">
      <c r="B511" s="3"/>
      <c r="D511" s="3"/>
    </row>
    <row r="512" spans="2:4" ht="15.75" customHeight="1">
      <c r="B512" s="3"/>
      <c r="D512" s="3"/>
    </row>
    <row r="513" spans="2:4" ht="15.75" customHeight="1">
      <c r="B513" s="3"/>
      <c r="D513" s="3"/>
    </row>
    <row r="514" spans="2:4" ht="15.75" customHeight="1">
      <c r="B514" s="3"/>
      <c r="D514" s="3"/>
    </row>
    <row r="515" spans="2:4" ht="15.75" customHeight="1">
      <c r="B515" s="3"/>
      <c r="D515" s="3"/>
    </row>
    <row r="516" spans="2:4" ht="15.75" customHeight="1">
      <c r="B516" s="3"/>
      <c r="D516" s="3"/>
    </row>
    <row r="517" spans="2:4" ht="15.75" customHeight="1">
      <c r="B517" s="3"/>
      <c r="D517" s="3"/>
    </row>
    <row r="518" spans="2:4" ht="15.75" customHeight="1">
      <c r="B518" s="3"/>
      <c r="D518" s="3"/>
    </row>
    <row r="519" spans="2:4" ht="15.75" customHeight="1">
      <c r="B519" s="3"/>
      <c r="D519" s="3"/>
    </row>
    <row r="520" spans="2:4" ht="15.75" customHeight="1">
      <c r="B520" s="3"/>
      <c r="D520" s="3"/>
    </row>
    <row r="521" spans="2:4" ht="15.75" customHeight="1">
      <c r="B521" s="3"/>
      <c r="D521" s="3"/>
    </row>
    <row r="522" spans="2:4" ht="15.75" customHeight="1">
      <c r="B522" s="3"/>
      <c r="D522" s="3"/>
    </row>
    <row r="523" spans="2:4" ht="15.75" customHeight="1">
      <c r="B523" s="3"/>
      <c r="D523" s="3"/>
    </row>
    <row r="524" spans="2:4" ht="15.75" customHeight="1">
      <c r="B524" s="3"/>
      <c r="D524" s="3"/>
    </row>
    <row r="525" spans="2:4" ht="15.75" customHeight="1">
      <c r="B525" s="3"/>
      <c r="D525" s="3"/>
    </row>
    <row r="526" spans="2:4" ht="15.75" customHeight="1">
      <c r="B526" s="3"/>
      <c r="D526" s="3"/>
    </row>
    <row r="527" spans="2:4" ht="15.75" customHeight="1">
      <c r="B527" s="3"/>
      <c r="D527" s="3"/>
    </row>
    <row r="528" spans="2:4" ht="15.75" customHeight="1">
      <c r="B528" s="3"/>
      <c r="D528" s="3"/>
    </row>
    <row r="529" spans="2:4" ht="15.75" customHeight="1">
      <c r="B529" s="3"/>
      <c r="D529" s="3"/>
    </row>
    <row r="530" spans="2:4" ht="15.75" customHeight="1">
      <c r="B530" s="3"/>
      <c r="D530" s="3"/>
    </row>
    <row r="531" spans="2:4" ht="15.75" customHeight="1">
      <c r="B531" s="3"/>
      <c r="D531" s="3"/>
    </row>
    <row r="532" spans="2:4" ht="15.75" customHeight="1">
      <c r="B532" s="3"/>
      <c r="D532" s="3"/>
    </row>
    <row r="533" spans="2:4" ht="15.75" customHeight="1">
      <c r="B533" s="3"/>
      <c r="D533" s="3"/>
    </row>
    <row r="534" spans="2:4" ht="15.75" customHeight="1">
      <c r="B534" s="3"/>
      <c r="D534" s="3"/>
    </row>
    <row r="535" spans="2:4" ht="15.75" customHeight="1">
      <c r="B535" s="3"/>
      <c r="D535" s="3"/>
    </row>
    <row r="536" spans="2:4" ht="15.75" customHeight="1">
      <c r="B536" s="3"/>
      <c r="D536" s="3"/>
    </row>
    <row r="537" spans="2:4" ht="15.75" customHeight="1">
      <c r="B537" s="3"/>
      <c r="D537" s="3"/>
    </row>
    <row r="538" spans="2:4" ht="15.75" customHeight="1">
      <c r="B538" s="3"/>
      <c r="D538" s="3"/>
    </row>
    <row r="539" spans="2:4" ht="15.75" customHeight="1">
      <c r="B539" s="3"/>
      <c r="D539" s="3"/>
    </row>
    <row r="540" spans="2:4" ht="15.75" customHeight="1">
      <c r="B540" s="3"/>
      <c r="D540" s="3"/>
    </row>
    <row r="541" spans="2:4" ht="15.75" customHeight="1">
      <c r="B541" s="3"/>
      <c r="D541" s="3"/>
    </row>
    <row r="542" spans="2:4" ht="15.75" customHeight="1">
      <c r="B542" s="3"/>
      <c r="D542" s="3"/>
    </row>
    <row r="543" spans="2:4" ht="15.75" customHeight="1">
      <c r="B543" s="3"/>
      <c r="D543" s="3"/>
    </row>
    <row r="544" spans="2:4" ht="15.75" customHeight="1">
      <c r="B544" s="3"/>
      <c r="D544" s="3"/>
    </row>
    <row r="545" spans="2:4" ht="15.75" customHeight="1">
      <c r="B545" s="3"/>
      <c r="D545" s="3"/>
    </row>
    <row r="546" spans="2:4" ht="15.75" customHeight="1">
      <c r="B546" s="3"/>
      <c r="D546" s="3"/>
    </row>
    <row r="547" spans="2:4" ht="15.75" customHeight="1">
      <c r="B547" s="3"/>
      <c r="D547" s="3"/>
    </row>
    <row r="548" spans="2:4" ht="15.75" customHeight="1">
      <c r="B548" s="3"/>
      <c r="D548" s="3"/>
    </row>
    <row r="549" spans="2:4" ht="15.75" customHeight="1">
      <c r="B549" s="3"/>
      <c r="D549" s="3"/>
    </row>
    <row r="550" spans="2:4" ht="15.75" customHeight="1">
      <c r="B550" s="3"/>
      <c r="D550" s="3"/>
    </row>
    <row r="551" spans="2:4" ht="15.75" customHeight="1">
      <c r="B551" s="3"/>
      <c r="D551" s="3"/>
    </row>
    <row r="552" spans="2:4" ht="15.75" customHeight="1">
      <c r="B552" s="3"/>
      <c r="D552" s="3"/>
    </row>
    <row r="553" spans="2:4" ht="15.75" customHeight="1">
      <c r="B553" s="3"/>
      <c r="D553" s="3"/>
    </row>
    <row r="554" spans="2:4" ht="15.75" customHeight="1">
      <c r="B554" s="3"/>
      <c r="D554" s="3"/>
    </row>
    <row r="555" spans="2:4" ht="15.75" customHeight="1">
      <c r="B555" s="3"/>
      <c r="D555" s="3"/>
    </row>
    <row r="556" spans="2:4" ht="15.75" customHeight="1">
      <c r="B556" s="3"/>
      <c r="D556" s="3"/>
    </row>
    <row r="557" spans="2:4" ht="15.75" customHeight="1">
      <c r="B557" s="3"/>
      <c r="D557" s="3"/>
    </row>
    <row r="558" spans="2:4" ht="15.75" customHeight="1">
      <c r="B558" s="3"/>
      <c r="D558" s="3"/>
    </row>
    <row r="559" spans="2:4" ht="15.75" customHeight="1">
      <c r="B559" s="3"/>
      <c r="D559" s="3"/>
    </row>
    <row r="560" spans="2:4" ht="15.75" customHeight="1">
      <c r="B560" s="3"/>
      <c r="D560" s="3"/>
    </row>
    <row r="561" spans="2:4" ht="15.75" customHeight="1">
      <c r="B561" s="3"/>
      <c r="D561" s="3"/>
    </row>
    <row r="562" spans="2:4" ht="15.75" customHeight="1">
      <c r="B562" s="3"/>
      <c r="D562" s="3"/>
    </row>
    <row r="563" spans="2:4" ht="15.75" customHeight="1">
      <c r="B563" s="3"/>
      <c r="D563" s="3"/>
    </row>
    <row r="564" spans="2:4" ht="15.75" customHeight="1">
      <c r="B564" s="3"/>
      <c r="D564" s="3"/>
    </row>
    <row r="565" spans="2:4" ht="15.75" customHeight="1">
      <c r="B565" s="3"/>
      <c r="D565" s="3"/>
    </row>
    <row r="566" spans="2:4" ht="15.75" customHeight="1">
      <c r="B566" s="3"/>
      <c r="D566" s="3"/>
    </row>
    <row r="567" spans="2:4" ht="15.75" customHeight="1">
      <c r="B567" s="3"/>
      <c r="D567" s="3"/>
    </row>
    <row r="568" spans="2:4" ht="15.75" customHeight="1">
      <c r="B568" s="3"/>
      <c r="D568" s="3"/>
    </row>
    <row r="569" spans="2:4" ht="15.75" customHeight="1">
      <c r="B569" s="3"/>
      <c r="D569" s="3"/>
    </row>
    <row r="570" spans="2:4" ht="15.75" customHeight="1">
      <c r="B570" s="3"/>
      <c r="D570" s="3"/>
    </row>
    <row r="571" spans="2:4" ht="15.75" customHeight="1">
      <c r="B571" s="3"/>
      <c r="D571" s="3"/>
    </row>
    <row r="572" spans="2:4" ht="15.75" customHeight="1">
      <c r="B572" s="3"/>
      <c r="D572" s="3"/>
    </row>
    <row r="573" spans="2:4" ht="15.75" customHeight="1">
      <c r="B573" s="3"/>
      <c r="D573" s="3"/>
    </row>
    <row r="574" spans="2:4" ht="15.75" customHeight="1">
      <c r="B574" s="3"/>
      <c r="D574" s="3"/>
    </row>
    <row r="575" spans="2:4" ht="15.75" customHeight="1">
      <c r="B575" s="3"/>
      <c r="D575" s="3"/>
    </row>
    <row r="576" spans="2:4" ht="15.75" customHeight="1">
      <c r="B576" s="3"/>
      <c r="D576" s="3"/>
    </row>
    <row r="577" spans="2:4" ht="15.75" customHeight="1">
      <c r="B577" s="3"/>
      <c r="D577" s="3"/>
    </row>
    <row r="578" spans="2:4" ht="15.75" customHeight="1">
      <c r="B578" s="3"/>
      <c r="D578" s="3"/>
    </row>
    <row r="579" spans="2:4" ht="15.75" customHeight="1">
      <c r="B579" s="3"/>
      <c r="D579" s="3"/>
    </row>
    <row r="580" spans="2:4" ht="15.75" customHeight="1">
      <c r="B580" s="3"/>
      <c r="D580" s="3"/>
    </row>
    <row r="581" spans="2:4" ht="15.75" customHeight="1">
      <c r="B581" s="3"/>
      <c r="D581" s="3"/>
    </row>
    <row r="582" spans="2:4" ht="15.75" customHeight="1">
      <c r="B582" s="3"/>
      <c r="D582" s="3"/>
    </row>
    <row r="583" spans="2:4" ht="15.75" customHeight="1">
      <c r="B583" s="3"/>
      <c r="D583" s="3"/>
    </row>
    <row r="584" spans="2:4" ht="15.75" customHeight="1">
      <c r="B584" s="3"/>
      <c r="D584" s="3"/>
    </row>
    <row r="585" spans="2:4" ht="15.75" customHeight="1">
      <c r="B585" s="3"/>
      <c r="D585" s="3"/>
    </row>
    <row r="586" spans="2:4" ht="15.75" customHeight="1">
      <c r="B586" s="3"/>
      <c r="D586" s="3"/>
    </row>
    <row r="587" spans="2:4" ht="15.75" customHeight="1">
      <c r="B587" s="3"/>
      <c r="D587" s="3"/>
    </row>
    <row r="588" spans="2:4" ht="15.75" customHeight="1">
      <c r="B588" s="3"/>
      <c r="D588" s="3"/>
    </row>
    <row r="589" spans="2:4" ht="15.75" customHeight="1">
      <c r="B589" s="3"/>
      <c r="D589" s="3"/>
    </row>
    <row r="590" spans="2:4" ht="15.75" customHeight="1">
      <c r="B590" s="3"/>
      <c r="D590" s="3"/>
    </row>
    <row r="591" spans="2:4" ht="15.75" customHeight="1">
      <c r="B591" s="3"/>
      <c r="D591" s="3"/>
    </row>
    <row r="592" spans="2:4" ht="15.75" customHeight="1">
      <c r="B592" s="3"/>
      <c r="D592" s="3"/>
    </row>
    <row r="593" spans="2:4" ht="15.75" customHeight="1">
      <c r="B593" s="3"/>
      <c r="D593" s="3"/>
    </row>
    <row r="594" spans="2:4" ht="15.75" customHeight="1">
      <c r="B594" s="3"/>
      <c r="D594" s="3"/>
    </row>
    <row r="595" spans="2:4" ht="15.75" customHeight="1">
      <c r="B595" s="3"/>
      <c r="D595" s="3"/>
    </row>
    <row r="596" spans="2:4" ht="15.75" customHeight="1">
      <c r="B596" s="3"/>
      <c r="D596" s="3"/>
    </row>
    <row r="597" spans="2:4" ht="15.75" customHeight="1">
      <c r="B597" s="3"/>
      <c r="D597" s="3"/>
    </row>
    <row r="598" spans="2:4" ht="15.75" customHeight="1">
      <c r="B598" s="3"/>
      <c r="D598" s="3"/>
    </row>
    <row r="599" spans="2:4" ht="15.75" customHeight="1">
      <c r="B599" s="3"/>
      <c r="D599" s="3"/>
    </row>
    <row r="600" spans="2:4" ht="15.75" customHeight="1">
      <c r="B600" s="3"/>
      <c r="D600" s="3"/>
    </row>
    <row r="601" spans="2:4" ht="15.75" customHeight="1">
      <c r="B601" s="3"/>
      <c r="D601" s="3"/>
    </row>
    <row r="602" spans="2:4" ht="15.75" customHeight="1">
      <c r="B602" s="3"/>
      <c r="D602" s="3"/>
    </row>
    <row r="603" spans="2:4" ht="15.75" customHeight="1">
      <c r="B603" s="3"/>
      <c r="D603" s="3"/>
    </row>
    <row r="604" spans="2:4" ht="15.75" customHeight="1">
      <c r="B604" s="3"/>
      <c r="D604" s="3"/>
    </row>
    <row r="605" spans="2:4" ht="15.75" customHeight="1">
      <c r="B605" s="3"/>
      <c r="D605" s="3"/>
    </row>
    <row r="606" spans="2:4" ht="15.75" customHeight="1">
      <c r="B606" s="3"/>
      <c r="D606" s="3"/>
    </row>
    <row r="607" spans="2:4" ht="15.75" customHeight="1">
      <c r="B607" s="3"/>
      <c r="D607" s="3"/>
    </row>
    <row r="608" spans="2:4" ht="15.75" customHeight="1">
      <c r="B608" s="3"/>
      <c r="D608" s="3"/>
    </row>
    <row r="609" spans="2:4" ht="15.75" customHeight="1">
      <c r="B609" s="3"/>
      <c r="D609" s="3"/>
    </row>
    <row r="610" spans="2:4" ht="15.75" customHeight="1">
      <c r="B610" s="3"/>
      <c r="D610" s="3"/>
    </row>
    <row r="611" spans="2:4" ht="15.75" customHeight="1">
      <c r="B611" s="3"/>
      <c r="D611" s="3"/>
    </row>
    <row r="612" spans="2:4" ht="15.75" customHeight="1">
      <c r="B612" s="3"/>
      <c r="D612" s="3"/>
    </row>
    <row r="613" spans="2:4" ht="15.75" customHeight="1">
      <c r="B613" s="3"/>
      <c r="D613" s="3"/>
    </row>
    <row r="614" spans="2:4" ht="15.75" customHeight="1">
      <c r="B614" s="3"/>
      <c r="D614" s="3"/>
    </row>
    <row r="615" spans="2:4" ht="15.75" customHeight="1">
      <c r="B615" s="3"/>
      <c r="D615" s="3"/>
    </row>
    <row r="616" spans="2:4" ht="15.75" customHeight="1">
      <c r="B616" s="3"/>
      <c r="D616" s="3"/>
    </row>
    <row r="617" spans="2:4" ht="15.75" customHeight="1">
      <c r="B617" s="3"/>
      <c r="D617" s="3"/>
    </row>
    <row r="618" spans="2:4" ht="15.75" customHeight="1">
      <c r="B618" s="3"/>
      <c r="D618" s="3"/>
    </row>
    <row r="619" spans="2:4" ht="15.75" customHeight="1">
      <c r="B619" s="3"/>
      <c r="D619" s="3"/>
    </row>
    <row r="620" spans="2:4" ht="15.75" customHeight="1">
      <c r="B620" s="3"/>
      <c r="D620" s="3"/>
    </row>
    <row r="621" spans="2:4" ht="15.75" customHeight="1">
      <c r="B621" s="3"/>
      <c r="D621" s="3"/>
    </row>
    <row r="622" spans="2:4" ht="15.75" customHeight="1">
      <c r="B622" s="3"/>
      <c r="D622" s="3"/>
    </row>
    <row r="623" spans="2:4" ht="15.75" customHeight="1">
      <c r="B623" s="3"/>
      <c r="D623" s="3"/>
    </row>
    <row r="624" spans="2:4" ht="15.75" customHeight="1">
      <c r="B624" s="3"/>
      <c r="D624" s="3"/>
    </row>
    <row r="625" spans="2:4" ht="15.75" customHeight="1">
      <c r="B625" s="3"/>
      <c r="D625" s="3"/>
    </row>
    <row r="626" spans="2:4" ht="15.75" customHeight="1">
      <c r="B626" s="3"/>
      <c r="D626" s="3"/>
    </row>
    <row r="627" spans="2:4" ht="15.75" customHeight="1">
      <c r="B627" s="3"/>
      <c r="D627" s="3"/>
    </row>
    <row r="628" spans="2:4" ht="15.75" customHeight="1">
      <c r="B628" s="3"/>
      <c r="D628" s="3"/>
    </row>
    <row r="629" spans="2:4" ht="15.75" customHeight="1">
      <c r="B629" s="3"/>
      <c r="D629" s="3"/>
    </row>
    <row r="630" spans="2:4" ht="15.75" customHeight="1">
      <c r="B630" s="3"/>
      <c r="D630" s="3"/>
    </row>
    <row r="631" spans="2:4" ht="15.75" customHeight="1">
      <c r="B631" s="3"/>
      <c r="D631" s="3"/>
    </row>
    <row r="632" spans="2:4" ht="15.75" customHeight="1">
      <c r="B632" s="3"/>
      <c r="D632" s="3"/>
    </row>
    <row r="633" spans="2:4" ht="15.75" customHeight="1">
      <c r="B633" s="3"/>
      <c r="D633" s="3"/>
    </row>
    <row r="634" spans="2:4" ht="15.75" customHeight="1">
      <c r="B634" s="3"/>
      <c r="D634" s="3"/>
    </row>
    <row r="635" spans="2:4" ht="15.75" customHeight="1">
      <c r="B635" s="3"/>
      <c r="D635" s="3"/>
    </row>
    <row r="636" spans="2:4" ht="15.75" customHeight="1">
      <c r="B636" s="3"/>
      <c r="D636" s="3"/>
    </row>
    <row r="637" spans="2:4" ht="15.75" customHeight="1">
      <c r="B637" s="3"/>
      <c r="D637" s="3"/>
    </row>
    <row r="638" spans="2:4" ht="15.75" customHeight="1">
      <c r="B638" s="3"/>
      <c r="D638" s="3"/>
    </row>
    <row r="639" spans="2:4" ht="15.75" customHeight="1">
      <c r="B639" s="3"/>
      <c r="D639" s="3"/>
    </row>
    <row r="640" spans="2:4" ht="15.75" customHeight="1">
      <c r="B640" s="3"/>
      <c r="D640" s="3"/>
    </row>
    <row r="641" spans="2:4" ht="15.75" customHeight="1">
      <c r="B641" s="3"/>
      <c r="D641" s="3"/>
    </row>
    <row r="642" spans="2:4" ht="15.75" customHeight="1">
      <c r="B642" s="3"/>
      <c r="D642" s="3"/>
    </row>
    <row r="643" spans="2:4" ht="15.75" customHeight="1">
      <c r="B643" s="3"/>
      <c r="D643" s="3"/>
    </row>
    <row r="644" spans="2:4" ht="15.75" customHeight="1">
      <c r="B644" s="3"/>
      <c r="D644" s="3"/>
    </row>
    <row r="645" spans="2:4" ht="15.75" customHeight="1">
      <c r="B645" s="3"/>
      <c r="D645" s="3"/>
    </row>
    <row r="646" spans="2:4" ht="15.75" customHeight="1">
      <c r="B646" s="3"/>
      <c r="D646" s="3"/>
    </row>
    <row r="647" spans="2:4" ht="15.75" customHeight="1">
      <c r="B647" s="3"/>
      <c r="D647" s="3"/>
    </row>
    <row r="648" spans="2:4" ht="15.75" customHeight="1">
      <c r="B648" s="3"/>
      <c r="D648" s="3"/>
    </row>
    <row r="649" spans="2:4" ht="15.75" customHeight="1">
      <c r="B649" s="3"/>
      <c r="D649" s="3"/>
    </row>
    <row r="650" spans="2:4" ht="15.75" customHeight="1">
      <c r="B650" s="3"/>
      <c r="D650" s="3"/>
    </row>
    <row r="651" spans="2:4" ht="15.75" customHeight="1">
      <c r="B651" s="3"/>
      <c r="D651" s="3"/>
    </row>
    <row r="652" spans="2:4" ht="15.75" customHeight="1">
      <c r="B652" s="3"/>
      <c r="D652" s="3"/>
    </row>
    <row r="653" spans="2:4" ht="15.75" customHeight="1">
      <c r="B653" s="3"/>
      <c r="D653" s="3"/>
    </row>
    <row r="654" spans="2:4" ht="15.75" customHeight="1">
      <c r="B654" s="3"/>
      <c r="D654" s="3"/>
    </row>
    <row r="655" spans="2:4" ht="15.75" customHeight="1">
      <c r="B655" s="3"/>
      <c r="D655" s="3"/>
    </row>
    <row r="656" spans="2:4" ht="15.75" customHeight="1">
      <c r="B656" s="3"/>
      <c r="D656" s="3"/>
    </row>
    <row r="657" spans="2:4" ht="15.75" customHeight="1">
      <c r="B657" s="3"/>
      <c r="D657" s="3"/>
    </row>
    <row r="658" spans="2:4" ht="15.75" customHeight="1">
      <c r="B658" s="3"/>
      <c r="D658" s="3"/>
    </row>
    <row r="659" spans="2:4" ht="15.75" customHeight="1">
      <c r="B659" s="3"/>
      <c r="D659" s="3"/>
    </row>
    <row r="660" spans="2:4" ht="15.75" customHeight="1">
      <c r="B660" s="3"/>
      <c r="D660" s="3"/>
    </row>
    <row r="661" spans="2:4" ht="15.75" customHeight="1">
      <c r="B661" s="3"/>
      <c r="D661" s="3"/>
    </row>
    <row r="662" spans="2:4" ht="15.75" customHeight="1">
      <c r="B662" s="3"/>
      <c r="D662" s="3"/>
    </row>
    <row r="663" spans="2:4" ht="15.75" customHeight="1">
      <c r="B663" s="3"/>
      <c r="D663" s="3"/>
    </row>
    <row r="664" spans="2:4" ht="15.75" customHeight="1">
      <c r="B664" s="3"/>
      <c r="D664" s="3"/>
    </row>
    <row r="665" spans="2:4" ht="15.75" customHeight="1">
      <c r="B665" s="3"/>
      <c r="D665" s="3"/>
    </row>
    <row r="666" spans="2:4" ht="15.75" customHeight="1">
      <c r="B666" s="3"/>
      <c r="D666" s="3"/>
    </row>
    <row r="667" spans="2:4" ht="15.75" customHeight="1">
      <c r="B667" s="3"/>
      <c r="D667" s="3"/>
    </row>
    <row r="668" spans="2:4" ht="15.75" customHeight="1">
      <c r="B668" s="3"/>
      <c r="D668" s="3"/>
    </row>
    <row r="669" spans="2:4" ht="15.75" customHeight="1">
      <c r="B669" s="3"/>
      <c r="D669" s="3"/>
    </row>
    <row r="670" spans="2:4" ht="15.75" customHeight="1">
      <c r="B670" s="3"/>
      <c r="D670" s="3"/>
    </row>
    <row r="671" spans="2:4" ht="15.75" customHeight="1">
      <c r="B671" s="3"/>
      <c r="D671" s="3"/>
    </row>
    <row r="672" spans="2:4" ht="15.75" customHeight="1">
      <c r="B672" s="3"/>
      <c r="D672" s="3"/>
    </row>
    <row r="673" spans="2:4" ht="15.75" customHeight="1">
      <c r="B673" s="3"/>
      <c r="D673" s="3"/>
    </row>
    <row r="674" spans="2:4" ht="15.75" customHeight="1">
      <c r="B674" s="3"/>
      <c r="D674" s="3"/>
    </row>
    <row r="675" spans="2:4" ht="15.75" customHeight="1">
      <c r="B675" s="3"/>
      <c r="D675" s="3"/>
    </row>
    <row r="676" spans="2:4" ht="15.75" customHeight="1">
      <c r="B676" s="3"/>
      <c r="D676" s="3"/>
    </row>
    <row r="677" spans="2:4" ht="15.75" customHeight="1">
      <c r="B677" s="3"/>
      <c r="D677" s="3"/>
    </row>
    <row r="678" spans="2:4" ht="15.75" customHeight="1">
      <c r="B678" s="3"/>
      <c r="D678" s="3"/>
    </row>
    <row r="679" spans="2:4" ht="15.75" customHeight="1">
      <c r="B679" s="3"/>
      <c r="D679" s="3"/>
    </row>
    <row r="680" spans="2:4" ht="15.75" customHeight="1">
      <c r="B680" s="3"/>
      <c r="D680" s="3"/>
    </row>
    <row r="681" spans="2:4" ht="15.75" customHeight="1">
      <c r="B681" s="3"/>
      <c r="D681" s="3"/>
    </row>
    <row r="682" spans="2:4" ht="15.75" customHeight="1">
      <c r="B682" s="3"/>
      <c r="D682" s="3"/>
    </row>
    <row r="683" spans="2:4" ht="15.75" customHeight="1">
      <c r="B683" s="3"/>
      <c r="D683" s="3"/>
    </row>
    <row r="684" spans="2:4" ht="15.75" customHeight="1">
      <c r="B684" s="3"/>
      <c r="D684" s="3"/>
    </row>
    <row r="685" spans="2:4" ht="15.75" customHeight="1">
      <c r="B685" s="3"/>
      <c r="D685" s="3"/>
    </row>
    <row r="686" spans="2:4" ht="15.75" customHeight="1">
      <c r="B686" s="3"/>
      <c r="D686" s="3"/>
    </row>
    <row r="687" spans="2:4" ht="15.75" customHeight="1">
      <c r="B687" s="3"/>
      <c r="D687" s="3"/>
    </row>
    <row r="688" spans="2:4" ht="15.75" customHeight="1">
      <c r="B688" s="3"/>
      <c r="D688" s="3"/>
    </row>
    <row r="689" spans="2:4" ht="15.75" customHeight="1">
      <c r="B689" s="3"/>
      <c r="D689" s="3"/>
    </row>
    <row r="690" spans="2:4" ht="15.75" customHeight="1">
      <c r="B690" s="3"/>
      <c r="D690" s="3"/>
    </row>
    <row r="691" spans="2:4" ht="15.75" customHeight="1">
      <c r="B691" s="3"/>
      <c r="D691" s="3"/>
    </row>
    <row r="692" spans="2:4" ht="15.75" customHeight="1">
      <c r="B692" s="3"/>
      <c r="D692" s="3"/>
    </row>
    <row r="693" spans="2:4" ht="15.75" customHeight="1">
      <c r="B693" s="3"/>
      <c r="D693" s="3"/>
    </row>
    <row r="694" spans="2:4" ht="15.75" customHeight="1">
      <c r="B694" s="3"/>
      <c r="D694" s="3"/>
    </row>
    <row r="695" spans="2:4" ht="15.75" customHeight="1">
      <c r="B695" s="3"/>
      <c r="D695" s="3"/>
    </row>
    <row r="696" spans="2:4" ht="15.75" customHeight="1">
      <c r="B696" s="3"/>
      <c r="D696" s="3"/>
    </row>
    <row r="697" spans="2:4" ht="15.75" customHeight="1">
      <c r="B697" s="3"/>
      <c r="D697" s="3"/>
    </row>
    <row r="698" spans="2:4" ht="15.75" customHeight="1">
      <c r="B698" s="3"/>
      <c r="D698" s="3"/>
    </row>
    <row r="699" spans="2:4" ht="15.75" customHeight="1">
      <c r="B699" s="3"/>
      <c r="D699" s="3"/>
    </row>
    <row r="700" spans="2:4" ht="15.75" customHeight="1">
      <c r="B700" s="3"/>
      <c r="D700" s="3"/>
    </row>
    <row r="701" spans="2:4" ht="15.75" customHeight="1">
      <c r="B701" s="3"/>
      <c r="D701" s="3"/>
    </row>
    <row r="702" spans="2:4" ht="15.75" customHeight="1">
      <c r="B702" s="3"/>
      <c r="D702" s="3"/>
    </row>
    <row r="703" spans="2:4" ht="15.75" customHeight="1">
      <c r="B703" s="3"/>
      <c r="D703" s="3"/>
    </row>
    <row r="704" spans="2:4" ht="15.75" customHeight="1">
      <c r="B704" s="3"/>
      <c r="D704" s="3"/>
    </row>
    <row r="705" spans="2:4" ht="15.75" customHeight="1">
      <c r="B705" s="3"/>
      <c r="D705" s="3"/>
    </row>
    <row r="706" spans="2:4" ht="15.75" customHeight="1">
      <c r="B706" s="3"/>
      <c r="D706" s="3"/>
    </row>
    <row r="707" spans="2:4" ht="15.75" customHeight="1">
      <c r="B707" s="3"/>
      <c r="D707" s="3"/>
    </row>
    <row r="708" spans="2:4" ht="15.75" customHeight="1">
      <c r="B708" s="3"/>
      <c r="D708" s="3"/>
    </row>
    <row r="709" spans="2:4" ht="15.75" customHeight="1">
      <c r="B709" s="3"/>
      <c r="D709" s="3"/>
    </row>
    <row r="710" spans="2:4" ht="15.75" customHeight="1">
      <c r="B710" s="3"/>
      <c r="D710" s="3"/>
    </row>
    <row r="711" spans="2:4" ht="15.75" customHeight="1">
      <c r="B711" s="3"/>
      <c r="D711" s="3"/>
    </row>
    <row r="712" spans="2:4" ht="15.75" customHeight="1">
      <c r="B712" s="3"/>
      <c r="D712" s="3"/>
    </row>
    <row r="713" spans="2:4" ht="15.75" customHeight="1">
      <c r="B713" s="3"/>
      <c r="D713" s="3"/>
    </row>
    <row r="714" spans="2:4" ht="15.75" customHeight="1">
      <c r="B714" s="3"/>
      <c r="D714" s="3"/>
    </row>
    <row r="715" spans="2:4" ht="15.75" customHeight="1">
      <c r="B715" s="3"/>
      <c r="D715" s="3"/>
    </row>
    <row r="716" spans="2:4" ht="15.75" customHeight="1">
      <c r="B716" s="3"/>
      <c r="D716" s="3"/>
    </row>
    <row r="717" spans="2:4" ht="15.75" customHeight="1">
      <c r="B717" s="3"/>
      <c r="D717" s="3"/>
    </row>
    <row r="718" spans="2:4" ht="15.75" customHeight="1">
      <c r="B718" s="3"/>
      <c r="D718" s="3"/>
    </row>
    <row r="719" spans="2:4" ht="15.75" customHeight="1">
      <c r="B719" s="3"/>
      <c r="D719" s="3"/>
    </row>
    <row r="720" spans="2:4" ht="15.75" customHeight="1">
      <c r="B720" s="3"/>
      <c r="D720" s="3"/>
    </row>
    <row r="721" spans="2:4" ht="15.75" customHeight="1">
      <c r="B721" s="3"/>
      <c r="D721" s="3"/>
    </row>
    <row r="722" spans="2:4" ht="15.75" customHeight="1">
      <c r="B722" s="3"/>
      <c r="D722" s="3"/>
    </row>
    <row r="723" spans="2:4" ht="15.75" customHeight="1">
      <c r="B723" s="3"/>
      <c r="D723" s="3"/>
    </row>
    <row r="724" spans="2:4" ht="15.75" customHeight="1">
      <c r="B724" s="3"/>
      <c r="D724" s="3"/>
    </row>
    <row r="725" spans="2:4" ht="15.75" customHeight="1">
      <c r="B725" s="3"/>
      <c r="D725" s="3"/>
    </row>
    <row r="726" spans="2:4" ht="15.75" customHeight="1">
      <c r="B726" s="3"/>
      <c r="D726" s="3"/>
    </row>
    <row r="727" spans="2:4" ht="15.75" customHeight="1">
      <c r="B727" s="3"/>
      <c r="D727" s="3"/>
    </row>
    <row r="728" spans="2:4" ht="15.75" customHeight="1">
      <c r="B728" s="3"/>
      <c r="D728" s="3"/>
    </row>
    <row r="729" spans="2:4" ht="15.75" customHeight="1">
      <c r="B729" s="3"/>
      <c r="D729" s="3"/>
    </row>
    <row r="730" spans="2:4" ht="15.75" customHeight="1">
      <c r="B730" s="3"/>
      <c r="D730" s="3"/>
    </row>
    <row r="731" spans="2:4" ht="15.75" customHeight="1">
      <c r="B731" s="3"/>
      <c r="D731" s="3"/>
    </row>
    <row r="732" spans="2:4" ht="15.75" customHeight="1">
      <c r="B732" s="3"/>
      <c r="D732" s="3"/>
    </row>
    <row r="733" spans="2:4" ht="15.75" customHeight="1">
      <c r="B733" s="3"/>
      <c r="D733" s="3"/>
    </row>
    <row r="734" spans="2:4" ht="15.75" customHeight="1">
      <c r="B734" s="3"/>
      <c r="D734" s="3"/>
    </row>
    <row r="735" spans="2:4" ht="15.75" customHeight="1">
      <c r="B735" s="3"/>
      <c r="D735" s="3"/>
    </row>
    <row r="736" spans="2:4" ht="15.75" customHeight="1">
      <c r="B736" s="3"/>
      <c r="D736" s="3"/>
    </row>
    <row r="737" spans="2:4" ht="15.75" customHeight="1">
      <c r="B737" s="3"/>
      <c r="D737" s="3"/>
    </row>
    <row r="738" spans="2:4" ht="15.75" customHeight="1">
      <c r="B738" s="3"/>
      <c r="D738" s="3"/>
    </row>
    <row r="739" spans="2:4" ht="15.75" customHeight="1">
      <c r="B739" s="3"/>
      <c r="D739" s="3"/>
    </row>
    <row r="740" spans="2:4" ht="15.75" customHeight="1">
      <c r="B740" s="3"/>
      <c r="D740" s="3"/>
    </row>
    <row r="741" spans="2:4" ht="15.75" customHeight="1">
      <c r="B741" s="3"/>
      <c r="D741" s="3"/>
    </row>
    <row r="742" spans="2:4" ht="15.75" customHeight="1">
      <c r="B742" s="3"/>
      <c r="D742" s="3"/>
    </row>
    <row r="743" spans="2:4" ht="15.75" customHeight="1">
      <c r="B743" s="3"/>
      <c r="D743" s="3"/>
    </row>
    <row r="744" spans="2:4" ht="15.75" customHeight="1">
      <c r="B744" s="3"/>
      <c r="D744" s="3"/>
    </row>
    <row r="745" spans="2:4" ht="15.75" customHeight="1">
      <c r="B745" s="3"/>
      <c r="D745" s="3"/>
    </row>
    <row r="746" spans="2:4" ht="15.75" customHeight="1">
      <c r="B746" s="3"/>
      <c r="D746" s="3"/>
    </row>
    <row r="747" spans="2:4" ht="15.75" customHeight="1">
      <c r="B747" s="3"/>
      <c r="D747" s="3"/>
    </row>
    <row r="748" spans="2:4" ht="15.75" customHeight="1">
      <c r="B748" s="3"/>
      <c r="D748" s="3"/>
    </row>
    <row r="749" spans="2:4" ht="15.75" customHeight="1">
      <c r="B749" s="3"/>
      <c r="D749" s="3"/>
    </row>
    <row r="750" spans="2:4" ht="15.75" customHeight="1">
      <c r="B750" s="3"/>
      <c r="D750" s="3"/>
    </row>
    <row r="751" spans="2:4" ht="15.75" customHeight="1">
      <c r="B751" s="3"/>
      <c r="D751" s="3"/>
    </row>
    <row r="752" spans="2:4" ht="15.75" customHeight="1">
      <c r="B752" s="3"/>
      <c r="D752" s="3"/>
    </row>
    <row r="753" spans="2:4" ht="15.75" customHeight="1">
      <c r="B753" s="3"/>
      <c r="D753" s="3"/>
    </row>
    <row r="754" spans="2:4" ht="15.75" customHeight="1">
      <c r="B754" s="3"/>
      <c r="D754" s="3"/>
    </row>
    <row r="755" spans="2:4" ht="15.75" customHeight="1">
      <c r="B755" s="3"/>
      <c r="D755" s="3"/>
    </row>
    <row r="756" spans="2:4" ht="15.75" customHeight="1">
      <c r="B756" s="3"/>
      <c r="D756" s="3"/>
    </row>
    <row r="757" spans="2:4" ht="15.75" customHeight="1">
      <c r="B757" s="3"/>
      <c r="D757" s="3"/>
    </row>
    <row r="758" spans="2:4" ht="15.75" customHeight="1">
      <c r="B758" s="3"/>
      <c r="D758" s="3"/>
    </row>
    <row r="759" spans="2:4" ht="15.75" customHeight="1">
      <c r="B759" s="3"/>
      <c r="D759" s="3"/>
    </row>
    <row r="760" spans="2:4" ht="15.75" customHeight="1">
      <c r="B760" s="3"/>
      <c r="D760" s="3"/>
    </row>
    <row r="761" spans="2:4" ht="15.75" customHeight="1">
      <c r="B761" s="3"/>
      <c r="D761" s="3"/>
    </row>
    <row r="762" spans="2:4" ht="15.75" customHeight="1">
      <c r="B762" s="3"/>
      <c r="D762" s="3"/>
    </row>
    <row r="763" spans="2:4" ht="15.75" customHeight="1">
      <c r="B763" s="3"/>
      <c r="D763" s="3"/>
    </row>
    <row r="764" spans="2:4" ht="15.75" customHeight="1">
      <c r="B764" s="3"/>
      <c r="D764" s="3"/>
    </row>
    <row r="765" spans="2:4" ht="15.75" customHeight="1">
      <c r="B765" s="3"/>
      <c r="D765" s="3"/>
    </row>
    <row r="766" spans="2:4" ht="15.75" customHeight="1">
      <c r="B766" s="3"/>
      <c r="D766" s="3"/>
    </row>
    <row r="767" spans="2:4" ht="15.75" customHeight="1">
      <c r="B767" s="3"/>
      <c r="D767" s="3"/>
    </row>
    <row r="768" spans="2:4" ht="15.75" customHeight="1">
      <c r="B768" s="3"/>
      <c r="D768" s="3"/>
    </row>
    <row r="769" spans="2:4" ht="15.75" customHeight="1">
      <c r="B769" s="3"/>
      <c r="D769" s="3"/>
    </row>
    <row r="770" spans="2:4" ht="15.75" customHeight="1">
      <c r="B770" s="3"/>
      <c r="D770" s="3"/>
    </row>
    <row r="771" spans="2:4" ht="15.75" customHeight="1">
      <c r="B771" s="3"/>
      <c r="D771" s="3"/>
    </row>
    <row r="772" spans="2:4" ht="15.75" customHeight="1">
      <c r="B772" s="3"/>
      <c r="D772" s="3"/>
    </row>
    <row r="773" spans="2:4" ht="15.75" customHeight="1">
      <c r="B773" s="3"/>
      <c r="D773" s="3"/>
    </row>
    <row r="774" spans="2:4" ht="15.75" customHeight="1">
      <c r="B774" s="3"/>
      <c r="D774" s="3"/>
    </row>
    <row r="775" spans="2:4" ht="15.75" customHeight="1">
      <c r="B775" s="3"/>
      <c r="D775" s="3"/>
    </row>
    <row r="776" spans="2:4" ht="15.75" customHeight="1">
      <c r="B776" s="3"/>
      <c r="D776" s="3"/>
    </row>
    <row r="777" spans="2:4" ht="15.75" customHeight="1">
      <c r="B777" s="3"/>
      <c r="D777" s="3"/>
    </row>
    <row r="778" spans="2:4" ht="15.75" customHeight="1">
      <c r="B778" s="3"/>
      <c r="D778" s="3"/>
    </row>
    <row r="779" spans="2:4" ht="15.75" customHeight="1">
      <c r="B779" s="3"/>
      <c r="D779" s="3"/>
    </row>
    <row r="780" spans="2:4" ht="15.75" customHeight="1">
      <c r="B780" s="3"/>
      <c r="D780" s="3"/>
    </row>
    <row r="781" spans="2:4" ht="15.75" customHeight="1">
      <c r="B781" s="3"/>
      <c r="D781" s="3"/>
    </row>
    <row r="782" spans="2:4" ht="15.75" customHeight="1">
      <c r="B782" s="3"/>
      <c r="D782" s="3"/>
    </row>
    <row r="783" spans="2:4" ht="15.75" customHeight="1">
      <c r="B783" s="3"/>
      <c r="D783" s="3"/>
    </row>
    <row r="784" spans="2:4" ht="15.75" customHeight="1">
      <c r="B784" s="3"/>
      <c r="D784" s="3"/>
    </row>
    <row r="785" spans="2:4" ht="15.75" customHeight="1">
      <c r="B785" s="3"/>
      <c r="D785" s="3"/>
    </row>
    <row r="786" spans="2:4" ht="15.75" customHeight="1">
      <c r="B786" s="3"/>
      <c r="D786" s="3"/>
    </row>
    <row r="787" spans="2:4" ht="15.75" customHeight="1">
      <c r="B787" s="3"/>
      <c r="D787" s="3"/>
    </row>
    <row r="788" spans="2:4" ht="15.75" customHeight="1">
      <c r="B788" s="3"/>
      <c r="D788" s="3"/>
    </row>
    <row r="789" spans="2:4" ht="15.75" customHeight="1">
      <c r="B789" s="3"/>
      <c r="D789" s="3"/>
    </row>
    <row r="790" spans="2:4" ht="15.75" customHeight="1">
      <c r="B790" s="3"/>
      <c r="D790" s="3"/>
    </row>
    <row r="791" spans="2:4" ht="15.75" customHeight="1">
      <c r="B791" s="3"/>
      <c r="D791" s="3"/>
    </row>
    <row r="792" spans="2:4" ht="15.75" customHeight="1">
      <c r="B792" s="3"/>
      <c r="D792" s="3"/>
    </row>
    <row r="793" spans="2:4" ht="15.75" customHeight="1">
      <c r="B793" s="3"/>
      <c r="D793" s="3"/>
    </row>
    <row r="794" spans="2:4" ht="15.75" customHeight="1">
      <c r="B794" s="3"/>
      <c r="D794" s="3"/>
    </row>
    <row r="795" spans="2:4" ht="15.75" customHeight="1">
      <c r="B795" s="3"/>
      <c r="D795" s="3"/>
    </row>
    <row r="796" spans="2:4" ht="15.75" customHeight="1">
      <c r="B796" s="3"/>
      <c r="D796" s="3"/>
    </row>
    <row r="797" spans="2:4" ht="15.75" customHeight="1">
      <c r="B797" s="3"/>
      <c r="D797" s="3"/>
    </row>
    <row r="798" spans="2:4" ht="15.75" customHeight="1">
      <c r="B798" s="3"/>
      <c r="D798" s="3"/>
    </row>
    <row r="799" spans="2:4" ht="15.75" customHeight="1">
      <c r="B799" s="3"/>
      <c r="D799" s="3"/>
    </row>
    <row r="800" spans="2:4" ht="15.75" customHeight="1">
      <c r="B800" s="3"/>
      <c r="D800" s="3"/>
    </row>
    <row r="801" spans="2:4" ht="15.75" customHeight="1">
      <c r="B801" s="3"/>
      <c r="D801" s="3"/>
    </row>
    <row r="802" spans="2:4" ht="15.75" customHeight="1">
      <c r="B802" s="3"/>
      <c r="D802" s="3"/>
    </row>
    <row r="803" spans="2:4" ht="15.75" customHeight="1">
      <c r="B803" s="3"/>
      <c r="D803" s="3"/>
    </row>
    <row r="804" spans="2:4" ht="15.75" customHeight="1">
      <c r="B804" s="3"/>
      <c r="D804" s="3"/>
    </row>
    <row r="805" spans="2:4" ht="15.75" customHeight="1">
      <c r="B805" s="3"/>
      <c r="D805" s="3"/>
    </row>
    <row r="806" spans="2:4" ht="15.75" customHeight="1">
      <c r="B806" s="3"/>
      <c r="D806" s="3"/>
    </row>
    <row r="807" spans="2:4" ht="15.75" customHeight="1">
      <c r="B807" s="3"/>
      <c r="D807" s="3"/>
    </row>
    <row r="808" spans="2:4" ht="15.75" customHeight="1">
      <c r="B808" s="3"/>
      <c r="D808" s="3"/>
    </row>
    <row r="809" spans="2:4" ht="15.75" customHeight="1">
      <c r="B809" s="3"/>
      <c r="D809" s="3"/>
    </row>
    <row r="810" spans="2:4" ht="15.75" customHeight="1">
      <c r="B810" s="3"/>
      <c r="D810" s="3"/>
    </row>
    <row r="811" spans="2:4" ht="15.75" customHeight="1">
      <c r="B811" s="3"/>
      <c r="D811" s="3"/>
    </row>
    <row r="812" spans="2:4" ht="15.75" customHeight="1">
      <c r="B812" s="3"/>
      <c r="D812" s="3"/>
    </row>
    <row r="813" spans="2:4" ht="15.75" customHeight="1">
      <c r="B813" s="3"/>
      <c r="D813" s="3"/>
    </row>
    <row r="814" spans="2:4" ht="15.75" customHeight="1">
      <c r="B814" s="3"/>
      <c r="D814" s="3"/>
    </row>
    <row r="815" spans="2:4" ht="15.75" customHeight="1">
      <c r="B815" s="3"/>
      <c r="D815" s="3"/>
    </row>
    <row r="816" spans="2:4" ht="15.75" customHeight="1">
      <c r="B816" s="3"/>
      <c r="D816" s="3"/>
    </row>
    <row r="817" spans="2:4" ht="15.75" customHeight="1">
      <c r="B817" s="3"/>
      <c r="D817" s="3"/>
    </row>
    <row r="818" spans="2:4" ht="15.75" customHeight="1">
      <c r="B818" s="3"/>
      <c r="D818" s="3"/>
    </row>
    <row r="819" spans="2:4" ht="15.75" customHeight="1">
      <c r="B819" s="3"/>
      <c r="D819" s="3"/>
    </row>
    <row r="820" spans="2:4" ht="15.75" customHeight="1">
      <c r="B820" s="3"/>
      <c r="D820" s="3"/>
    </row>
    <row r="821" spans="2:4" ht="15.75" customHeight="1">
      <c r="B821" s="3"/>
      <c r="D821" s="3"/>
    </row>
    <row r="822" spans="2:4" ht="15.75" customHeight="1">
      <c r="B822" s="3"/>
      <c r="D822" s="3"/>
    </row>
    <row r="823" spans="2:4" ht="15.75" customHeight="1">
      <c r="B823" s="3"/>
      <c r="D823" s="3"/>
    </row>
    <row r="824" spans="2:4" ht="15.75" customHeight="1">
      <c r="B824" s="3"/>
      <c r="D824" s="3"/>
    </row>
    <row r="825" spans="2:4" ht="15.75" customHeight="1">
      <c r="B825" s="3"/>
      <c r="D825" s="3"/>
    </row>
    <row r="826" spans="2:4" ht="15.75" customHeight="1">
      <c r="B826" s="3"/>
      <c r="D826" s="3"/>
    </row>
    <row r="827" spans="2:4" ht="15.75" customHeight="1">
      <c r="B827" s="3"/>
      <c r="D827" s="3"/>
    </row>
    <row r="828" spans="2:4" ht="15.75" customHeight="1">
      <c r="B828" s="3"/>
      <c r="D828" s="3"/>
    </row>
    <row r="829" spans="2:4" ht="15.75" customHeight="1">
      <c r="B829" s="3"/>
      <c r="D829" s="3"/>
    </row>
    <row r="830" spans="2:4" ht="15.75" customHeight="1">
      <c r="B830" s="3"/>
      <c r="D830" s="3"/>
    </row>
    <row r="831" spans="2:4" ht="15.75" customHeight="1">
      <c r="B831" s="3"/>
      <c r="D831" s="3"/>
    </row>
    <row r="832" spans="2:4" ht="15.75" customHeight="1">
      <c r="B832" s="3"/>
      <c r="D832" s="3"/>
    </row>
    <row r="833" spans="2:4" ht="15.75" customHeight="1">
      <c r="B833" s="3"/>
      <c r="D833" s="3"/>
    </row>
    <row r="834" spans="2:4" ht="15.75" customHeight="1">
      <c r="B834" s="3"/>
      <c r="D834" s="3"/>
    </row>
    <row r="835" spans="2:4" ht="15.75" customHeight="1">
      <c r="B835" s="3"/>
      <c r="D835" s="3"/>
    </row>
    <row r="836" spans="2:4" ht="15.75" customHeight="1">
      <c r="B836" s="3"/>
      <c r="D836" s="3"/>
    </row>
    <row r="837" spans="2:4" ht="15.75" customHeight="1">
      <c r="B837" s="3"/>
      <c r="D837" s="3"/>
    </row>
    <row r="838" spans="2:4" ht="15.75" customHeight="1">
      <c r="B838" s="3"/>
      <c r="D838" s="3"/>
    </row>
    <row r="839" spans="2:4" ht="15.75" customHeight="1">
      <c r="B839" s="3"/>
      <c r="D839" s="3"/>
    </row>
    <row r="840" spans="2:4" ht="15.75" customHeight="1">
      <c r="B840" s="3"/>
      <c r="D840" s="3"/>
    </row>
    <row r="841" spans="2:4" ht="15.75" customHeight="1">
      <c r="B841" s="3"/>
      <c r="D841" s="3"/>
    </row>
    <row r="842" spans="2:4" ht="15.75" customHeight="1">
      <c r="B842" s="3"/>
      <c r="D842" s="3"/>
    </row>
    <row r="843" spans="2:4" ht="15.75" customHeight="1">
      <c r="B843" s="3"/>
      <c r="D843" s="3"/>
    </row>
    <row r="844" spans="2:4" ht="15.75" customHeight="1">
      <c r="B844" s="3"/>
      <c r="D844" s="3"/>
    </row>
    <row r="845" spans="2:4" ht="15.75" customHeight="1">
      <c r="B845" s="3"/>
      <c r="D845" s="3"/>
    </row>
    <row r="846" spans="2:4" ht="15.75" customHeight="1">
      <c r="B846" s="3"/>
      <c r="D846" s="3"/>
    </row>
    <row r="847" spans="2:4" ht="15.75" customHeight="1">
      <c r="B847" s="3"/>
      <c r="D847" s="3"/>
    </row>
    <row r="848" spans="2:4" ht="15.75" customHeight="1">
      <c r="B848" s="3"/>
      <c r="D848" s="3"/>
    </row>
    <row r="849" spans="2:4" ht="15.75" customHeight="1">
      <c r="B849" s="3"/>
      <c r="D849" s="3"/>
    </row>
    <row r="850" spans="2:4" ht="15.75" customHeight="1">
      <c r="B850" s="3"/>
      <c r="D850" s="3"/>
    </row>
    <row r="851" spans="2:4" ht="15.75" customHeight="1">
      <c r="B851" s="3"/>
      <c r="D851" s="3"/>
    </row>
    <row r="852" spans="2:4" ht="15.75" customHeight="1">
      <c r="B852" s="3"/>
      <c r="D852" s="3"/>
    </row>
    <row r="853" spans="2:4" ht="15.75" customHeight="1">
      <c r="B853" s="3"/>
      <c r="D853" s="3"/>
    </row>
    <row r="854" spans="2:4" ht="15.75" customHeight="1">
      <c r="B854" s="3"/>
      <c r="D854" s="3"/>
    </row>
    <row r="855" spans="2:4" ht="15.75" customHeight="1">
      <c r="B855" s="3"/>
      <c r="D855" s="3"/>
    </row>
    <row r="856" spans="2:4" ht="15.75" customHeight="1">
      <c r="B856" s="3"/>
      <c r="D856" s="3"/>
    </row>
    <row r="857" spans="2:4" ht="15.75" customHeight="1">
      <c r="B857" s="3"/>
      <c r="D857" s="3"/>
    </row>
    <row r="858" spans="2:4" ht="15.75" customHeight="1">
      <c r="B858" s="3"/>
      <c r="D858" s="3"/>
    </row>
    <row r="859" spans="2:4" ht="15.75" customHeight="1">
      <c r="B859" s="3"/>
      <c r="D859" s="3"/>
    </row>
    <row r="860" spans="2:4" ht="15.75" customHeight="1">
      <c r="B860" s="3"/>
      <c r="D860" s="3"/>
    </row>
    <row r="861" spans="2:4" ht="15.75" customHeight="1">
      <c r="B861" s="3"/>
      <c r="D861" s="3"/>
    </row>
    <row r="862" spans="2:4" ht="15.75" customHeight="1">
      <c r="B862" s="3"/>
      <c r="D862" s="3"/>
    </row>
    <row r="863" spans="2:4" ht="15.75" customHeight="1">
      <c r="B863" s="3"/>
      <c r="D863" s="3"/>
    </row>
    <row r="864" spans="2:4" ht="15.75" customHeight="1">
      <c r="B864" s="3"/>
      <c r="D864" s="3"/>
    </row>
    <row r="865" spans="2:4" ht="15.75" customHeight="1">
      <c r="B865" s="3"/>
      <c r="D865" s="3"/>
    </row>
    <row r="866" spans="2:4" ht="15.75" customHeight="1">
      <c r="B866" s="3"/>
      <c r="D866" s="3"/>
    </row>
    <row r="867" spans="2:4" ht="15.75" customHeight="1">
      <c r="B867" s="3"/>
      <c r="D867" s="3"/>
    </row>
    <row r="868" spans="2:4" ht="15.75" customHeight="1">
      <c r="B868" s="3"/>
      <c r="D868" s="3"/>
    </row>
    <row r="869" spans="2:4" ht="15.75" customHeight="1">
      <c r="B869" s="3"/>
      <c r="D869" s="3"/>
    </row>
    <row r="870" spans="2:4" ht="15.75" customHeight="1">
      <c r="B870" s="3"/>
      <c r="D870" s="3"/>
    </row>
    <row r="871" spans="2:4" ht="15.75" customHeight="1">
      <c r="B871" s="3"/>
      <c r="D871" s="3"/>
    </row>
    <row r="872" spans="2:4" ht="15.75" customHeight="1">
      <c r="B872" s="3"/>
      <c r="D872" s="3"/>
    </row>
    <row r="873" spans="2:4" ht="15.75" customHeight="1">
      <c r="B873" s="3"/>
      <c r="D873" s="3"/>
    </row>
    <row r="874" spans="2:4" ht="15.75" customHeight="1">
      <c r="B874" s="3"/>
      <c r="D874" s="3"/>
    </row>
    <row r="875" spans="2:4" ht="15.75" customHeight="1">
      <c r="B875" s="3"/>
      <c r="D875" s="3"/>
    </row>
    <row r="876" spans="2:4" ht="15.75" customHeight="1">
      <c r="B876" s="3"/>
      <c r="D876" s="3"/>
    </row>
    <row r="877" spans="2:4" ht="15.75" customHeight="1">
      <c r="B877" s="3"/>
      <c r="D877" s="3"/>
    </row>
    <row r="878" spans="2:4" ht="15.75" customHeight="1">
      <c r="B878" s="3"/>
      <c r="D878" s="3"/>
    </row>
    <row r="879" spans="2:4" ht="15.75" customHeight="1">
      <c r="B879" s="3"/>
      <c r="D879" s="3"/>
    </row>
    <row r="880" spans="2:4" ht="15.75" customHeight="1">
      <c r="B880" s="3"/>
      <c r="D880" s="3"/>
    </row>
    <row r="881" spans="2:4" ht="15.75" customHeight="1">
      <c r="B881" s="3"/>
      <c r="D881" s="3"/>
    </row>
    <row r="882" spans="2:4" ht="15.75" customHeight="1">
      <c r="B882" s="3"/>
      <c r="D882" s="3"/>
    </row>
    <row r="883" spans="2:4" ht="15.75" customHeight="1">
      <c r="B883" s="3"/>
      <c r="D883" s="3"/>
    </row>
    <row r="884" spans="2:4" ht="15.75" customHeight="1">
      <c r="B884" s="3"/>
      <c r="D884" s="3"/>
    </row>
    <row r="885" spans="2:4" ht="15.75" customHeight="1">
      <c r="B885" s="3"/>
      <c r="D885" s="3"/>
    </row>
    <row r="886" spans="2:4" ht="15.75" customHeight="1">
      <c r="B886" s="3"/>
      <c r="D886" s="3"/>
    </row>
    <row r="887" spans="2:4" ht="15.75" customHeight="1">
      <c r="B887" s="3"/>
      <c r="D887" s="3"/>
    </row>
    <row r="888" spans="2:4" ht="15.75" customHeight="1">
      <c r="B888" s="3"/>
      <c r="D888" s="3"/>
    </row>
    <row r="889" spans="2:4" ht="15.75" customHeight="1">
      <c r="B889" s="3"/>
      <c r="D889" s="3"/>
    </row>
    <row r="890" spans="2:4" ht="15.75" customHeight="1">
      <c r="B890" s="3"/>
      <c r="D890" s="3"/>
    </row>
    <row r="891" spans="2:4" ht="15.75" customHeight="1">
      <c r="B891" s="3"/>
      <c r="D891" s="3"/>
    </row>
    <row r="892" spans="2:4" ht="15.75" customHeight="1">
      <c r="B892" s="3"/>
      <c r="D892" s="3"/>
    </row>
    <row r="893" spans="2:4" ht="15.75" customHeight="1">
      <c r="B893" s="3"/>
      <c r="D893" s="3"/>
    </row>
    <row r="894" spans="2:4" ht="15.75" customHeight="1">
      <c r="B894" s="3"/>
      <c r="D894" s="3"/>
    </row>
    <row r="895" spans="2:4" ht="15.75" customHeight="1">
      <c r="B895" s="3"/>
      <c r="D895" s="3"/>
    </row>
    <row r="896" spans="2:4" ht="15.75" customHeight="1">
      <c r="B896" s="3"/>
      <c r="D896" s="3"/>
    </row>
    <row r="897" spans="2:4" ht="15.75" customHeight="1">
      <c r="B897" s="3"/>
      <c r="D897" s="3"/>
    </row>
    <row r="898" spans="2:4" ht="15.75" customHeight="1">
      <c r="B898" s="3"/>
      <c r="D898" s="3"/>
    </row>
    <row r="899" spans="2:4" ht="15.75" customHeight="1">
      <c r="B899" s="3"/>
      <c r="D899" s="3"/>
    </row>
    <row r="900" spans="2:4" ht="15.75" customHeight="1">
      <c r="B900" s="3"/>
      <c r="D900" s="3"/>
    </row>
    <row r="901" spans="2:4" ht="15.75" customHeight="1">
      <c r="B901" s="3"/>
      <c r="D901" s="3"/>
    </row>
    <row r="902" spans="2:4" ht="15.75" customHeight="1">
      <c r="B902" s="3"/>
      <c r="D902" s="3"/>
    </row>
    <row r="903" spans="2:4" ht="15.75" customHeight="1">
      <c r="B903" s="3"/>
      <c r="D903" s="3"/>
    </row>
    <row r="904" spans="2:4" ht="15.75" customHeight="1">
      <c r="B904" s="3"/>
      <c r="D904" s="3"/>
    </row>
    <row r="905" spans="2:4" ht="15.75" customHeight="1">
      <c r="B905" s="3"/>
      <c r="D905" s="3"/>
    </row>
    <row r="906" spans="2:4" ht="15.75" customHeight="1">
      <c r="B906" s="3"/>
      <c r="D906" s="3"/>
    </row>
    <row r="907" spans="2:4" ht="15.75" customHeight="1">
      <c r="B907" s="3"/>
      <c r="D907" s="3"/>
    </row>
    <row r="908" spans="2:4" ht="15.75" customHeight="1">
      <c r="B908" s="3"/>
      <c r="D908" s="3"/>
    </row>
    <row r="909" spans="2:4" ht="15.75" customHeight="1">
      <c r="B909" s="3"/>
      <c r="D909" s="3"/>
    </row>
    <row r="910" spans="2:4" ht="15.75" customHeight="1">
      <c r="B910" s="3"/>
      <c r="D910" s="3"/>
    </row>
    <row r="911" spans="2:4" ht="15.75" customHeight="1">
      <c r="B911" s="3"/>
      <c r="D911" s="3"/>
    </row>
    <row r="912" spans="2:4" ht="15.75" customHeight="1">
      <c r="B912" s="3"/>
      <c r="D912" s="3"/>
    </row>
    <row r="913" spans="2:4" ht="15.75" customHeight="1">
      <c r="B913" s="3"/>
      <c r="D913" s="3"/>
    </row>
    <row r="914" spans="2:4" ht="15.75" customHeight="1">
      <c r="B914" s="3"/>
      <c r="D914" s="3"/>
    </row>
    <row r="915" spans="2:4" ht="15.75" customHeight="1">
      <c r="B915" s="3"/>
      <c r="D915" s="3"/>
    </row>
    <row r="916" spans="2:4" ht="15.75" customHeight="1">
      <c r="B916" s="3"/>
      <c r="D916" s="3"/>
    </row>
    <row r="917" spans="2:4" ht="15.75" customHeight="1">
      <c r="B917" s="3"/>
      <c r="D917" s="3"/>
    </row>
    <row r="918" spans="2:4" ht="15.75" customHeight="1">
      <c r="B918" s="3"/>
      <c r="D918" s="3"/>
    </row>
    <row r="919" spans="2:4" ht="15.75" customHeight="1">
      <c r="B919" s="3"/>
      <c r="D919" s="3"/>
    </row>
    <row r="920" spans="2:4" ht="15.75" customHeight="1">
      <c r="B920" s="3"/>
      <c r="D920" s="3"/>
    </row>
    <row r="921" spans="2:4" ht="15.75" customHeight="1">
      <c r="B921" s="3"/>
      <c r="D921" s="3"/>
    </row>
    <row r="922" spans="2:4" ht="15.75" customHeight="1">
      <c r="B922" s="3"/>
      <c r="D922" s="3"/>
    </row>
    <row r="923" spans="2:4" ht="15.75" customHeight="1">
      <c r="B923" s="3"/>
      <c r="D923" s="3"/>
    </row>
    <row r="924" spans="2:4" ht="15.75" customHeight="1">
      <c r="B924" s="3"/>
      <c r="D924" s="3"/>
    </row>
    <row r="925" spans="2:4" ht="15.75" customHeight="1">
      <c r="B925" s="3"/>
      <c r="D925" s="3"/>
    </row>
    <row r="926" spans="2:4" ht="15.75" customHeight="1">
      <c r="B926" s="3"/>
      <c r="D926" s="3"/>
    </row>
    <row r="927" spans="2:4" ht="15.75" customHeight="1">
      <c r="B927" s="3"/>
      <c r="D927" s="3"/>
    </row>
    <row r="928" spans="2:4" ht="15.75" customHeight="1">
      <c r="B928" s="3"/>
      <c r="D928" s="3"/>
    </row>
    <row r="929" spans="2:4" ht="15.75" customHeight="1">
      <c r="B929" s="3"/>
      <c r="D929" s="3"/>
    </row>
    <row r="930" spans="2:4" ht="15.75" customHeight="1">
      <c r="B930" s="3"/>
      <c r="D930" s="3"/>
    </row>
    <row r="931" spans="2:4" ht="15.75" customHeight="1">
      <c r="B931" s="3"/>
      <c r="D931" s="3"/>
    </row>
    <row r="932" spans="2:4" ht="15.75" customHeight="1">
      <c r="B932" s="3"/>
      <c r="D932" s="3"/>
    </row>
    <row r="933" spans="2:4" ht="15.75" customHeight="1">
      <c r="B933" s="3"/>
      <c r="D933" s="3"/>
    </row>
    <row r="934" spans="2:4" ht="15.75" customHeight="1">
      <c r="B934" s="3"/>
      <c r="D934" s="3"/>
    </row>
    <row r="935" spans="2:4" ht="15.75" customHeight="1">
      <c r="B935" s="3"/>
      <c r="D935" s="3"/>
    </row>
    <row r="936" spans="2:4" ht="15.75" customHeight="1">
      <c r="B936" s="3"/>
      <c r="D936" s="3"/>
    </row>
    <row r="937" spans="2:4" ht="15.75" customHeight="1">
      <c r="B937" s="3"/>
      <c r="D937" s="3"/>
    </row>
    <row r="938" spans="2:4" ht="15.75" customHeight="1">
      <c r="B938" s="3"/>
      <c r="D938" s="3"/>
    </row>
    <row r="939" spans="2:4" ht="15.75" customHeight="1">
      <c r="B939" s="3"/>
      <c r="D939" s="3"/>
    </row>
    <row r="940" spans="2:4" ht="15.75" customHeight="1">
      <c r="B940" s="3"/>
      <c r="D940" s="3"/>
    </row>
    <row r="941" spans="2:4" ht="15.75" customHeight="1">
      <c r="B941" s="3"/>
      <c r="D941" s="3"/>
    </row>
    <row r="942" spans="2:4" ht="15.75" customHeight="1">
      <c r="B942" s="3"/>
      <c r="D942" s="3"/>
    </row>
    <row r="943" spans="2:4" ht="15.75" customHeight="1">
      <c r="B943" s="3"/>
      <c r="D943" s="3"/>
    </row>
    <row r="944" spans="2:4" ht="15.75" customHeight="1">
      <c r="B944" s="3"/>
      <c r="D944" s="3"/>
    </row>
    <row r="945" spans="2:4" ht="15.75" customHeight="1">
      <c r="B945" s="3"/>
      <c r="D945" s="3"/>
    </row>
    <row r="946" spans="2:4" ht="15.75" customHeight="1">
      <c r="B946" s="3"/>
      <c r="D946" s="3"/>
    </row>
    <row r="947" spans="2:4" ht="15.75" customHeight="1">
      <c r="B947" s="3"/>
      <c r="D947" s="3"/>
    </row>
    <row r="948" spans="2:4" ht="15.75" customHeight="1">
      <c r="B948" s="3"/>
      <c r="D948" s="3"/>
    </row>
    <row r="949" spans="2:4" ht="15.75" customHeight="1">
      <c r="B949" s="3"/>
      <c r="D949" s="3"/>
    </row>
    <row r="950" spans="2:4" ht="15.75" customHeight="1">
      <c r="B950" s="3"/>
      <c r="D950" s="3"/>
    </row>
    <row r="951" spans="2:4" ht="15.75" customHeight="1">
      <c r="B951" s="3"/>
      <c r="D951" s="3"/>
    </row>
    <row r="952" spans="2:4" ht="15.75" customHeight="1">
      <c r="B952" s="3"/>
      <c r="D952" s="3"/>
    </row>
    <row r="953" spans="2:4" ht="15.75" customHeight="1">
      <c r="B953" s="3"/>
      <c r="D953" s="3"/>
    </row>
    <row r="954" spans="2:4" ht="15.75" customHeight="1">
      <c r="B954" s="3"/>
      <c r="D954" s="3"/>
    </row>
    <row r="955" spans="2:4" ht="15.75" customHeight="1">
      <c r="B955" s="3"/>
      <c r="D955" s="3"/>
    </row>
    <row r="956" spans="2:4" ht="15.75" customHeight="1">
      <c r="B956" s="3"/>
      <c r="D956" s="3"/>
    </row>
    <row r="957" spans="2:4" ht="15.75" customHeight="1">
      <c r="B957" s="3"/>
      <c r="D957" s="3"/>
    </row>
    <row r="958" spans="2:4" ht="15.75" customHeight="1">
      <c r="B958" s="3"/>
      <c r="D958" s="3"/>
    </row>
    <row r="959" spans="2:4" ht="15.75" customHeight="1">
      <c r="B959" s="3"/>
      <c r="D959" s="3"/>
    </row>
    <row r="960" spans="2:4" ht="15.75" customHeight="1">
      <c r="B960" s="3"/>
      <c r="D960" s="3"/>
    </row>
    <row r="961" spans="2:4" ht="15.75" customHeight="1">
      <c r="B961" s="3"/>
      <c r="D961" s="3"/>
    </row>
    <row r="962" spans="2:4" ht="15.75" customHeight="1">
      <c r="B962" s="3"/>
      <c r="D962" s="3"/>
    </row>
    <row r="963" spans="2:4" ht="15.75" customHeight="1">
      <c r="B963" s="3"/>
      <c r="D963" s="3"/>
    </row>
    <row r="964" spans="2:4" ht="15.75" customHeight="1">
      <c r="B964" s="3"/>
      <c r="D964" s="3"/>
    </row>
    <row r="965" spans="2:4" ht="15.75" customHeight="1">
      <c r="B965" s="3"/>
      <c r="D965" s="3"/>
    </row>
    <row r="966" spans="2:4" ht="15.75" customHeight="1">
      <c r="B966" s="3"/>
      <c r="D966" s="3"/>
    </row>
    <row r="967" spans="2:4" ht="15.75" customHeight="1">
      <c r="B967" s="3"/>
      <c r="D967" s="3"/>
    </row>
    <row r="968" spans="2:4" ht="15.75" customHeight="1">
      <c r="B968" s="3"/>
      <c r="D968" s="3"/>
    </row>
    <row r="969" spans="2:4" ht="15.75" customHeight="1">
      <c r="B969" s="3"/>
      <c r="D969" s="3"/>
    </row>
    <row r="970" spans="2:4" ht="15.75" customHeight="1">
      <c r="B970" s="3"/>
      <c r="D970" s="3"/>
    </row>
    <row r="971" spans="2:4" ht="15.75" customHeight="1">
      <c r="B971" s="3"/>
      <c r="D971" s="3"/>
    </row>
    <row r="972" spans="2:4" ht="15.75" customHeight="1">
      <c r="B972" s="3"/>
      <c r="D972" s="3"/>
    </row>
    <row r="973" spans="2:4" ht="15.75" customHeight="1">
      <c r="B973" s="3"/>
      <c r="D973" s="3"/>
    </row>
    <row r="974" spans="2:4" ht="15.75" customHeight="1">
      <c r="B974" s="3"/>
      <c r="D974" s="3"/>
    </row>
    <row r="975" spans="2:4" ht="15.75" customHeight="1">
      <c r="B975" s="3"/>
      <c r="D975" s="3"/>
    </row>
    <row r="976" spans="2:4" ht="15.75" customHeight="1">
      <c r="B976" s="3"/>
      <c r="D976" s="3"/>
    </row>
    <row r="977" spans="2:4" ht="15.75" customHeight="1">
      <c r="B977" s="3"/>
      <c r="D977" s="3"/>
    </row>
    <row r="978" spans="2:4" ht="15.75" customHeight="1">
      <c r="B978" s="3"/>
      <c r="D978" s="3"/>
    </row>
    <row r="979" spans="2:4" ht="15.75" customHeight="1">
      <c r="B979" s="3"/>
      <c r="D979" s="3"/>
    </row>
    <row r="980" spans="2:4" ht="15.75" customHeight="1">
      <c r="B980" s="3"/>
      <c r="D980" s="3"/>
    </row>
    <row r="981" spans="2:4" ht="15.75" customHeight="1">
      <c r="B981" s="3"/>
      <c r="D981" s="3"/>
    </row>
    <row r="982" spans="2:4" ht="15.75" customHeight="1">
      <c r="B982" s="3"/>
      <c r="D982" s="3"/>
    </row>
    <row r="983" spans="2:4" ht="15.75" customHeight="1">
      <c r="B983" s="3"/>
      <c r="D983" s="3"/>
    </row>
    <row r="984" spans="2:4" ht="15.75" customHeight="1">
      <c r="B984" s="3"/>
      <c r="D984" s="3"/>
    </row>
    <row r="985" spans="2:4" ht="15.75" customHeight="1">
      <c r="B985" s="3"/>
      <c r="D985" s="3"/>
    </row>
    <row r="986" spans="2:4" ht="15.75" customHeight="1">
      <c r="B986" s="3"/>
      <c r="D986" s="3"/>
    </row>
    <row r="987" spans="2:4" ht="15.75" customHeight="1">
      <c r="B987" s="3"/>
      <c r="D987" s="3"/>
    </row>
    <row r="988" spans="2:4" ht="15.75" customHeight="1">
      <c r="B988" s="3"/>
      <c r="D988" s="3"/>
    </row>
    <row r="989" spans="2:4" ht="15.75" customHeight="1">
      <c r="B989" s="3"/>
      <c r="D989" s="3"/>
    </row>
    <row r="990" spans="2:4" ht="15.75" customHeight="1">
      <c r="B990" s="3"/>
      <c r="D990" s="3"/>
    </row>
    <row r="991" spans="2:4" ht="15.75" customHeight="1">
      <c r="B991" s="3"/>
      <c r="D991" s="3"/>
    </row>
    <row r="992" spans="2:4" ht="15.75" customHeight="1">
      <c r="B992" s="3"/>
      <c r="D992" s="3"/>
    </row>
    <row r="993" spans="2:4" ht="15.75" customHeight="1">
      <c r="B993" s="3"/>
      <c r="D993" s="3"/>
    </row>
    <row r="994" spans="2:4" ht="15.75" customHeight="1">
      <c r="B994" s="3"/>
      <c r="D994" s="3"/>
    </row>
    <row r="995" spans="2:4" ht="15.75" customHeight="1">
      <c r="B995" s="3"/>
      <c r="D995" s="3"/>
    </row>
    <row r="996" spans="2:4" ht="15.75" customHeight="1">
      <c r="B996" s="3"/>
      <c r="D996" s="3"/>
    </row>
    <row r="997" spans="2:4" ht="15.75" customHeight="1">
      <c r="B997" s="3"/>
      <c r="D997" s="3"/>
    </row>
    <row r="998" spans="2:4" ht="15.75" customHeight="1">
      <c r="B998" s="3"/>
      <c r="D998" s="3"/>
    </row>
    <row r="999" spans="2:4" ht="15.75" customHeight="1">
      <c r="B999" s="3"/>
      <c r="D999" s="3"/>
    </row>
    <row r="1000" spans="2:4" ht="15.75" customHeight="1">
      <c r="B1000" s="3"/>
      <c r="D1000" s="3"/>
    </row>
  </sheetData>
  <autoFilter ref="A1:U228" xr:uid="{00000000-0009-0000-0000-000001000000}"/>
  <conditionalFormatting sqref="E192:E193 H191 H194:H1000 H17:H21 G1:I12">
    <cfRule type="containsText" dxfId="7" priority="1" operator="containsText" text="UPS">
      <formula>NOT(ISERROR(SEARCH(("UPS"),(E192))))</formula>
    </cfRule>
  </conditionalFormatting>
  <conditionalFormatting sqref="E192:E193 H191 H194:H1000 H17:H21 G1:I12">
    <cfRule type="containsText" dxfId="6" priority="2" operator="containsText" text="FEE">
      <formula>NOT(ISERROR(SEARCH(("FEE"),(E192))))</formula>
    </cfRule>
  </conditionalFormatting>
  <conditionalFormatting sqref="G22">
    <cfRule type="containsText" dxfId="5" priority="3" operator="containsText" text="UPS">
      <formula>NOT(ISERROR(SEARCH(("UPS"),(G22))))</formula>
    </cfRule>
  </conditionalFormatting>
  <conditionalFormatting sqref="G22">
    <cfRule type="containsText" dxfId="4" priority="4" operator="containsText" text="FEE">
      <formula>NOT(ISERROR(SEARCH(("FEE"),(G22))))</formula>
    </cfRule>
  </conditionalFormatting>
  <conditionalFormatting sqref="G28:G89">
    <cfRule type="containsText" dxfId="3" priority="5" operator="containsText" text="UPS">
      <formula>NOT(ISERROR(SEARCH(("UPS"),(G28))))</formula>
    </cfRule>
  </conditionalFormatting>
  <conditionalFormatting sqref="G28:G89">
    <cfRule type="containsText" dxfId="2" priority="6" operator="containsText" text="FEE">
      <formula>NOT(ISERROR(SEARCH(("FEE"),(G28))))</formula>
    </cfRule>
  </conditionalFormatting>
  <conditionalFormatting sqref="G97:G193">
    <cfRule type="containsText" dxfId="1" priority="7" operator="containsText" text="UPS">
      <formula>NOT(ISERROR(SEARCH(("UPS"),(G97))))</formula>
    </cfRule>
  </conditionalFormatting>
  <conditionalFormatting sqref="G97:G193">
    <cfRule type="containsText" dxfId="0" priority="8" operator="containsText" text="FEE">
      <formula>NOT(ISERROR(SEARCH(("FEE"),(G97))))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3"/>
  <sheetViews>
    <sheetView topLeftCell="A49" workbookViewId="0">
      <selection activeCell="E114" sqref="E114"/>
    </sheetView>
  </sheetViews>
  <sheetFormatPr defaultColWidth="11.25" defaultRowHeight="15" customHeight="1"/>
  <cols>
    <col min="1" max="1" width="6" customWidth="1"/>
    <col min="2" max="2" width="13.375" customWidth="1"/>
    <col min="3" max="3" width="9.375" bestFit="1" customWidth="1"/>
    <col min="4" max="4" width="10.625" customWidth="1"/>
    <col min="5" max="5" width="49.5" customWidth="1"/>
    <col min="6" max="6" width="5.125" customWidth="1"/>
    <col min="7" max="7" width="10.625" customWidth="1"/>
    <col min="8" max="8" width="41.375" customWidth="1"/>
    <col min="9" max="9" width="74.625" customWidth="1"/>
    <col min="10" max="10" width="11" customWidth="1"/>
    <col min="11" max="26" width="9" customWidth="1"/>
  </cols>
  <sheetData>
    <row r="1" spans="1:26" ht="15.75">
      <c r="A1" s="1" t="s">
        <v>0</v>
      </c>
      <c r="B1" s="2" t="s">
        <v>1</v>
      </c>
      <c r="C1" s="1" t="s">
        <v>3</v>
      </c>
      <c r="D1" s="2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1"/>
      <c r="B2" s="2"/>
      <c r="C2" s="4"/>
      <c r="D2" s="2"/>
      <c r="E2" s="1" t="s">
        <v>10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>
      <c r="A3" s="1"/>
      <c r="B3" s="2">
        <v>1318.36</v>
      </c>
      <c r="C3" s="7">
        <v>42837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1">
        <v>201</v>
      </c>
      <c r="B4" s="2">
        <v>918.3599999999999</v>
      </c>
      <c r="C4" s="7">
        <v>42856</v>
      </c>
      <c r="D4" s="2">
        <v>-400</v>
      </c>
      <c r="E4" s="1" t="s">
        <v>11</v>
      </c>
      <c r="F4" s="1">
        <v>3533</v>
      </c>
      <c r="G4" s="1" t="s">
        <v>12</v>
      </c>
      <c r="H4" s="1" t="s">
        <v>13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1">
        <v>204</v>
      </c>
      <c r="B5" s="2">
        <v>1421.77</v>
      </c>
      <c r="C5" s="7">
        <v>42835</v>
      </c>
      <c r="D5" s="2">
        <v>503.41</v>
      </c>
      <c r="E5" s="1" t="s">
        <v>14</v>
      </c>
      <c r="F5" s="1"/>
      <c r="G5" s="1" t="s">
        <v>15</v>
      </c>
      <c r="H5" s="1" t="s">
        <v>16</v>
      </c>
      <c r="I5" s="1" t="s">
        <v>17</v>
      </c>
      <c r="J5" s="9">
        <v>0.5229166666666667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1"/>
      <c r="B6" s="2"/>
      <c r="C6" s="7"/>
      <c r="D6" s="2"/>
      <c r="E6" s="1"/>
      <c r="F6" s="1"/>
      <c r="G6" s="1"/>
      <c r="H6" s="1"/>
      <c r="I6" s="1"/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1"/>
      <c r="B7" s="2">
        <v>1421.77</v>
      </c>
      <c r="C7" s="7"/>
      <c r="D7" s="2"/>
      <c r="E7" s="1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>
      <c r="A8" s="1">
        <v>200</v>
      </c>
      <c r="B8" s="2">
        <v>1114.56</v>
      </c>
      <c r="C8" s="7">
        <v>42870</v>
      </c>
      <c r="D8" s="2">
        <v>-307.20999999999998</v>
      </c>
      <c r="E8" s="1" t="s">
        <v>19</v>
      </c>
      <c r="F8" s="1">
        <v>3534</v>
      </c>
      <c r="G8" s="1" t="s">
        <v>12</v>
      </c>
      <c r="H8" s="1" t="s">
        <v>20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>
      <c r="A9" s="1">
        <v>198</v>
      </c>
      <c r="B9" s="2">
        <v>1852.8899999999999</v>
      </c>
      <c r="C9" s="7">
        <v>42887</v>
      </c>
      <c r="D9" s="2">
        <v>738.33</v>
      </c>
      <c r="E9" s="1" t="s">
        <v>21</v>
      </c>
      <c r="F9" s="1"/>
      <c r="G9" s="1" t="s">
        <v>15</v>
      </c>
      <c r="H9" s="1" t="s">
        <v>22</v>
      </c>
      <c r="I9" s="1" t="s">
        <v>17</v>
      </c>
      <c r="J9" s="9">
        <v>0.59046296296296297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1"/>
      <c r="B10" s="2"/>
      <c r="C10" s="7"/>
      <c r="D10" s="2"/>
      <c r="E10" s="1"/>
      <c r="F10" s="1"/>
      <c r="G10" s="1"/>
      <c r="H10" s="1"/>
      <c r="I10" s="1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1"/>
      <c r="B11" s="2">
        <v>1852.8899999999999</v>
      </c>
      <c r="C11" s="7"/>
      <c r="D11" s="2"/>
      <c r="E11" s="1" t="s">
        <v>23</v>
      </c>
      <c r="F11" s="1"/>
      <c r="G11" s="1"/>
      <c r="H11" s="1"/>
      <c r="I11" s="1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1">
        <v>199</v>
      </c>
      <c r="B12" s="2"/>
      <c r="C12" s="7">
        <v>42880</v>
      </c>
      <c r="D12" s="2">
        <v>-100</v>
      </c>
      <c r="E12" s="1" t="s">
        <v>24</v>
      </c>
      <c r="F12" s="1">
        <v>3527</v>
      </c>
      <c r="G12" s="1" t="s">
        <v>12</v>
      </c>
      <c r="H12" s="1" t="s">
        <v>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1">
        <v>197</v>
      </c>
      <c r="B13" s="2">
        <f>SUM(B11+D13)</f>
        <v>2567.13</v>
      </c>
      <c r="C13" s="7">
        <v>42894</v>
      </c>
      <c r="D13" s="2">
        <v>714.24</v>
      </c>
      <c r="E13" s="1" t="s">
        <v>26</v>
      </c>
      <c r="F13" s="1"/>
      <c r="G13" s="1" t="s">
        <v>15</v>
      </c>
      <c r="H13" s="1" t="s">
        <v>27</v>
      </c>
      <c r="I13" s="1" t="s">
        <v>28</v>
      </c>
      <c r="J13" s="9">
        <v>0.63267361111111109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>
      <c r="A14" s="1">
        <v>196</v>
      </c>
      <c r="B14" s="2">
        <f>SUM(B13+D14)</f>
        <v>1867.13</v>
      </c>
      <c r="C14" s="7">
        <v>42916</v>
      </c>
      <c r="D14" s="2">
        <v>-700</v>
      </c>
      <c r="E14" s="1" t="s">
        <v>29</v>
      </c>
      <c r="F14" s="1">
        <v>3535</v>
      </c>
      <c r="G14" s="1" t="s">
        <v>12</v>
      </c>
      <c r="H14" s="1" t="s">
        <v>30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>
      <c r="A15" s="1"/>
      <c r="B15" s="2"/>
      <c r="C15" s="1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2">
        <v>1867.13</v>
      </c>
      <c r="C16" s="1"/>
      <c r="D16" s="2"/>
      <c r="E16" s="1" t="s">
        <v>31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1">
        <v>195</v>
      </c>
      <c r="B17" s="2">
        <f t="shared" ref="B17:B19" si="0">SUM(B16+D17)</f>
        <v>1799.44</v>
      </c>
      <c r="C17" s="7">
        <v>42923</v>
      </c>
      <c r="D17" s="2">
        <v>-67.69</v>
      </c>
      <c r="E17" s="1" t="s">
        <v>32</v>
      </c>
      <c r="F17" s="1">
        <v>3537</v>
      </c>
      <c r="G17" s="1" t="s">
        <v>12</v>
      </c>
      <c r="H17" s="1" t="s">
        <v>33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>
        <v>194</v>
      </c>
      <c r="B18" s="2">
        <f t="shared" si="0"/>
        <v>1749.9</v>
      </c>
      <c r="C18" s="7">
        <v>42930</v>
      </c>
      <c r="D18" s="2">
        <v>-49.54</v>
      </c>
      <c r="E18" s="1" t="s">
        <v>34</v>
      </c>
      <c r="F18" s="1">
        <v>3536</v>
      </c>
      <c r="G18" s="1" t="s">
        <v>12</v>
      </c>
      <c r="H18" s="1" t="s">
        <v>35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">
        <v>193</v>
      </c>
      <c r="B19" s="2">
        <f t="shared" si="0"/>
        <v>2096.62</v>
      </c>
      <c r="C19" s="7">
        <v>42942</v>
      </c>
      <c r="D19" s="2">
        <v>346.72</v>
      </c>
      <c r="E19" s="1" t="s">
        <v>36</v>
      </c>
      <c r="F19" s="1"/>
      <c r="G19" s="1" t="s">
        <v>15</v>
      </c>
      <c r="H19" s="1" t="s">
        <v>37</v>
      </c>
      <c r="I19" s="1" t="s">
        <v>17</v>
      </c>
      <c r="J19" s="9">
        <v>0.61085648148148153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2">
        <v>2096.62</v>
      </c>
      <c r="C21" s="1"/>
      <c r="D21" s="1"/>
      <c r="E21" s="1" t="s">
        <v>38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>
        <v>191</v>
      </c>
      <c r="B22" s="2">
        <f t="shared" ref="B22:B33" si="1">SUM(B21+D22)</f>
        <v>4096.62</v>
      </c>
      <c r="C22" s="7">
        <v>42954</v>
      </c>
      <c r="D22" s="2">
        <v>2000</v>
      </c>
      <c r="E22" s="1" t="s">
        <v>39</v>
      </c>
      <c r="F22" s="1"/>
      <c r="G22" s="1" t="s">
        <v>40</v>
      </c>
      <c r="H22" s="1" t="s">
        <v>41</v>
      </c>
      <c r="I22" s="1" t="s">
        <v>42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>
        <v>183</v>
      </c>
      <c r="B23" s="2">
        <f t="shared" si="1"/>
        <v>4050.7799999999997</v>
      </c>
      <c r="C23" s="7">
        <v>42954</v>
      </c>
      <c r="D23" s="2">
        <v>-45.84</v>
      </c>
      <c r="E23" s="1" t="s">
        <v>43</v>
      </c>
      <c r="F23" s="1">
        <v>3538</v>
      </c>
      <c r="G23" s="1" t="s">
        <v>12</v>
      </c>
      <c r="H23" s="1" t="s">
        <v>44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>
        <v>175</v>
      </c>
      <c r="B24" s="2">
        <f t="shared" si="1"/>
        <v>2920.67</v>
      </c>
      <c r="C24" s="7">
        <v>42970</v>
      </c>
      <c r="D24" s="2">
        <v>-1130.1099999999999</v>
      </c>
      <c r="E24" s="1" t="s">
        <v>45</v>
      </c>
      <c r="F24" s="1">
        <v>3539</v>
      </c>
      <c r="G24" s="1" t="s">
        <v>12</v>
      </c>
      <c r="H24" s="1" t="s">
        <v>46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>
        <v>192</v>
      </c>
      <c r="B25" s="2">
        <f t="shared" si="1"/>
        <v>3250.67</v>
      </c>
      <c r="C25" s="7">
        <v>42954</v>
      </c>
      <c r="D25" s="2">
        <v>330</v>
      </c>
      <c r="E25" s="1" t="s">
        <v>47</v>
      </c>
      <c r="F25" s="1"/>
      <c r="G25" s="1" t="s">
        <v>40</v>
      </c>
      <c r="H25" s="1" t="s">
        <v>48</v>
      </c>
      <c r="I25" s="1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>
        <v>190</v>
      </c>
      <c r="B26" s="2">
        <f t="shared" si="1"/>
        <v>3280.67</v>
      </c>
      <c r="C26" s="7">
        <v>42954</v>
      </c>
      <c r="D26" s="2">
        <v>30</v>
      </c>
      <c r="E26" s="1" t="s">
        <v>47</v>
      </c>
      <c r="F26" s="1"/>
      <c r="G26" s="1" t="s">
        <v>40</v>
      </c>
      <c r="H26" s="1" t="s">
        <v>48</v>
      </c>
      <c r="I26" s="1" t="s">
        <v>50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>
        <v>189</v>
      </c>
      <c r="B27" s="2">
        <f t="shared" si="1"/>
        <v>3310.67</v>
      </c>
      <c r="C27" s="7">
        <v>42954</v>
      </c>
      <c r="D27" s="2">
        <v>30</v>
      </c>
      <c r="E27" s="1" t="s">
        <v>47</v>
      </c>
      <c r="F27" s="1"/>
      <c r="G27" s="1" t="s">
        <v>40</v>
      </c>
      <c r="H27" s="1" t="s">
        <v>48</v>
      </c>
      <c r="I27" s="1" t="s">
        <v>51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>
        <v>188</v>
      </c>
      <c r="B28" s="2">
        <f t="shared" si="1"/>
        <v>3340.67</v>
      </c>
      <c r="C28" s="7">
        <v>42954</v>
      </c>
      <c r="D28" s="2">
        <v>30</v>
      </c>
      <c r="E28" s="1" t="s">
        <v>47</v>
      </c>
      <c r="F28" s="1"/>
      <c r="G28" s="1" t="s">
        <v>40</v>
      </c>
      <c r="H28" s="1" t="s">
        <v>48</v>
      </c>
      <c r="I28" s="1" t="s">
        <v>52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>
        <v>187</v>
      </c>
      <c r="B29" s="2">
        <f t="shared" si="1"/>
        <v>3369.67</v>
      </c>
      <c r="C29" s="7">
        <v>42954</v>
      </c>
      <c r="D29" s="2">
        <v>29</v>
      </c>
      <c r="E29" s="1" t="s">
        <v>47</v>
      </c>
      <c r="F29" s="1"/>
      <c r="G29" s="1" t="s">
        <v>40</v>
      </c>
      <c r="H29" s="1" t="s">
        <v>48</v>
      </c>
      <c r="I29" s="1" t="s">
        <v>53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>
        <v>186</v>
      </c>
      <c r="B30" s="2">
        <f t="shared" si="1"/>
        <v>3399.67</v>
      </c>
      <c r="C30" s="7">
        <v>42954</v>
      </c>
      <c r="D30" s="2">
        <v>30</v>
      </c>
      <c r="E30" s="1" t="s">
        <v>47</v>
      </c>
      <c r="F30" s="1"/>
      <c r="G30" s="1" t="s">
        <v>40</v>
      </c>
      <c r="H30" s="1" t="s">
        <v>48</v>
      </c>
      <c r="I30" s="1" t="s">
        <v>54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>
        <v>185</v>
      </c>
      <c r="B31" s="2">
        <f t="shared" si="1"/>
        <v>3425.67</v>
      </c>
      <c r="C31" s="7">
        <v>42954</v>
      </c>
      <c r="D31" s="2">
        <v>26</v>
      </c>
      <c r="E31" s="1" t="s">
        <v>47</v>
      </c>
      <c r="F31" s="1"/>
      <c r="G31" s="1" t="s">
        <v>40</v>
      </c>
      <c r="H31" s="1" t="s">
        <v>48</v>
      </c>
      <c r="I31" s="1" t="s">
        <v>55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>
        <v>184</v>
      </c>
      <c r="B32" s="2">
        <f t="shared" si="1"/>
        <v>3450.67</v>
      </c>
      <c r="C32" s="7">
        <v>42954</v>
      </c>
      <c r="D32" s="2">
        <v>25</v>
      </c>
      <c r="E32" s="1" t="s">
        <v>47</v>
      </c>
      <c r="F32" s="1"/>
      <c r="G32" s="1" t="s">
        <v>40</v>
      </c>
      <c r="H32" s="1" t="s">
        <v>48</v>
      </c>
      <c r="I32" s="1" t="s">
        <v>56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7">
        <f t="shared" si="1"/>
        <v>2750.67</v>
      </c>
      <c r="C33" s="18"/>
      <c r="D33" s="17">
        <v>-700</v>
      </c>
      <c r="E33" s="18" t="s">
        <v>57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2">
        <v>2750.67</v>
      </c>
      <c r="C35" s="1"/>
      <c r="D35" s="1"/>
      <c r="E35" s="1" t="s">
        <v>58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>
        <v>170</v>
      </c>
      <c r="B36" s="2">
        <f t="shared" ref="B36:B49" si="2">SUM(B35+D36)</f>
        <v>2788.67</v>
      </c>
      <c r="C36" s="7">
        <v>42986</v>
      </c>
      <c r="D36" s="2">
        <v>38</v>
      </c>
      <c r="E36" s="1" t="s">
        <v>59</v>
      </c>
      <c r="F36" s="1"/>
      <c r="G36" s="1" t="s">
        <v>40</v>
      </c>
      <c r="H36" s="1" t="s">
        <v>60</v>
      </c>
      <c r="I36" s="1" t="s">
        <v>61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>
        <v>169</v>
      </c>
      <c r="B37" s="2">
        <f t="shared" si="2"/>
        <v>2838.67</v>
      </c>
      <c r="C37" s="7">
        <v>42986</v>
      </c>
      <c r="D37" s="2">
        <v>50</v>
      </c>
      <c r="E37" s="1" t="s">
        <v>59</v>
      </c>
      <c r="F37" s="1"/>
      <c r="G37" s="1" t="s">
        <v>40</v>
      </c>
      <c r="H37" s="1" t="s">
        <v>60</v>
      </c>
      <c r="I37" s="1" t="s">
        <v>62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>
        <v>168</v>
      </c>
      <c r="B38" s="2">
        <f t="shared" si="2"/>
        <v>2903.67</v>
      </c>
      <c r="C38" s="7">
        <v>42986</v>
      </c>
      <c r="D38" s="2">
        <v>65</v>
      </c>
      <c r="E38" s="1" t="s">
        <v>59</v>
      </c>
      <c r="F38" s="1"/>
      <c r="G38" s="1" t="s">
        <v>40</v>
      </c>
      <c r="H38" s="1" t="s">
        <v>60</v>
      </c>
      <c r="I38" s="1" t="s">
        <v>63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>
        <v>167</v>
      </c>
      <c r="B39" s="2">
        <f t="shared" si="2"/>
        <v>3038.67</v>
      </c>
      <c r="C39" s="7">
        <v>42986</v>
      </c>
      <c r="D39" s="2">
        <v>135</v>
      </c>
      <c r="E39" s="1" t="s">
        <v>59</v>
      </c>
      <c r="F39" s="1"/>
      <c r="G39" s="1" t="s">
        <v>40</v>
      </c>
      <c r="H39" s="1" t="s">
        <v>60</v>
      </c>
      <c r="I39" s="1" t="s">
        <v>64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>
        <v>166</v>
      </c>
      <c r="B40" s="2">
        <f t="shared" si="2"/>
        <v>3162.67</v>
      </c>
      <c r="C40" s="7">
        <v>42986</v>
      </c>
      <c r="D40" s="2">
        <v>124</v>
      </c>
      <c r="E40" s="1" t="s">
        <v>59</v>
      </c>
      <c r="F40" s="1"/>
      <c r="G40" s="1" t="s">
        <v>40</v>
      </c>
      <c r="H40" s="1" t="s">
        <v>60</v>
      </c>
      <c r="I40" s="1" t="s">
        <v>65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>
        <v>165</v>
      </c>
      <c r="B41" s="2">
        <f t="shared" si="2"/>
        <v>3287.67</v>
      </c>
      <c r="C41" s="7">
        <v>42986</v>
      </c>
      <c r="D41" s="2">
        <v>125</v>
      </c>
      <c r="E41" s="1" t="s">
        <v>59</v>
      </c>
      <c r="F41" s="1"/>
      <c r="G41" s="1" t="s">
        <v>40</v>
      </c>
      <c r="H41" s="1" t="s">
        <v>60</v>
      </c>
      <c r="I41" s="1" t="s">
        <v>66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>
        <v>164</v>
      </c>
      <c r="B42" s="2">
        <f t="shared" si="2"/>
        <v>3412.67</v>
      </c>
      <c r="C42" s="7">
        <v>42986</v>
      </c>
      <c r="D42" s="2">
        <v>125</v>
      </c>
      <c r="E42" s="1" t="s">
        <v>59</v>
      </c>
      <c r="F42" s="1"/>
      <c r="G42" s="1" t="s">
        <v>40</v>
      </c>
      <c r="H42" s="1" t="s">
        <v>60</v>
      </c>
      <c r="I42" s="1" t="s">
        <v>67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>
        <v>163</v>
      </c>
      <c r="B43" s="2">
        <f t="shared" si="2"/>
        <v>3458.67</v>
      </c>
      <c r="C43" s="7">
        <v>42986</v>
      </c>
      <c r="D43" s="2">
        <v>46</v>
      </c>
      <c r="E43" s="1" t="s">
        <v>59</v>
      </c>
      <c r="F43" s="1"/>
      <c r="G43" s="1" t="s">
        <v>40</v>
      </c>
      <c r="H43" s="1" t="s">
        <v>60</v>
      </c>
      <c r="I43" s="1" t="s">
        <v>71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>
        <v>162</v>
      </c>
      <c r="B44" s="2">
        <f t="shared" si="2"/>
        <v>3508.67</v>
      </c>
      <c r="C44" s="7">
        <v>42986</v>
      </c>
      <c r="D44" s="2">
        <v>50</v>
      </c>
      <c r="E44" s="1" t="s">
        <v>59</v>
      </c>
      <c r="F44" s="1"/>
      <c r="G44" s="1" t="s">
        <v>40</v>
      </c>
      <c r="H44" s="1" t="s">
        <v>60</v>
      </c>
      <c r="I44" s="1" t="s">
        <v>76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>
        <v>161</v>
      </c>
      <c r="B45" s="2">
        <f t="shared" si="2"/>
        <v>3653.67</v>
      </c>
      <c r="C45" s="7">
        <v>42986</v>
      </c>
      <c r="D45" s="2">
        <v>145</v>
      </c>
      <c r="E45" s="1" t="s">
        <v>59</v>
      </c>
      <c r="F45" s="1"/>
      <c r="G45" s="1" t="s">
        <v>40</v>
      </c>
      <c r="H45" s="1" t="s">
        <v>60</v>
      </c>
      <c r="I45" s="1" t="s">
        <v>80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>
        <v>160</v>
      </c>
      <c r="B46" s="2">
        <f t="shared" si="2"/>
        <v>3525.61</v>
      </c>
      <c r="C46" s="7">
        <v>42989</v>
      </c>
      <c r="D46" s="2">
        <v>-128.06</v>
      </c>
      <c r="E46" s="1" t="s">
        <v>83</v>
      </c>
      <c r="F46" s="1"/>
      <c r="G46" s="1" t="s">
        <v>72</v>
      </c>
      <c r="H46" s="1" t="s">
        <v>85</v>
      </c>
      <c r="I46" s="1" t="s">
        <v>87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>
        <v>159</v>
      </c>
      <c r="B47" s="2">
        <f t="shared" si="2"/>
        <v>3132.37</v>
      </c>
      <c r="C47" s="7">
        <v>42989</v>
      </c>
      <c r="D47" s="2">
        <v>-393.24</v>
      </c>
      <c r="E47" s="1" t="s">
        <v>88</v>
      </c>
      <c r="F47" s="1"/>
      <c r="G47" s="1" t="s">
        <v>72</v>
      </c>
      <c r="H47" s="1" t="s">
        <v>85</v>
      </c>
      <c r="I47" s="1" t="s">
        <v>89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>
        <v>152</v>
      </c>
      <c r="B48" s="2">
        <f t="shared" si="2"/>
        <v>2427.37</v>
      </c>
      <c r="C48" s="7">
        <v>43031</v>
      </c>
      <c r="D48" s="2">
        <v>-705</v>
      </c>
      <c r="E48" s="1" t="s">
        <v>90</v>
      </c>
      <c r="F48" s="1">
        <v>3541</v>
      </c>
      <c r="G48" s="1" t="s">
        <v>12</v>
      </c>
      <c r="H48" s="1" t="s">
        <v>91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7">
        <f t="shared" si="2"/>
        <v>2427.69</v>
      </c>
      <c r="C49" s="18"/>
      <c r="D49" s="17">
        <v>0.32</v>
      </c>
      <c r="E49" s="18" t="s">
        <v>94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3">
        <v>2427.69</v>
      </c>
      <c r="C51" s="1"/>
      <c r="D51" s="1"/>
      <c r="E51" s="1" t="s">
        <v>98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>
        <f>SUM(B51+D52)</f>
        <v>2898.19</v>
      </c>
      <c r="C52" s="1"/>
      <c r="D52" s="17">
        <v>470.5</v>
      </c>
      <c r="E52" s="18" t="s">
        <v>101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>
        <v>88</v>
      </c>
      <c r="B53" s="2">
        <f>SUM(B61+D53)</f>
        <v>912.22</v>
      </c>
      <c r="C53" s="7">
        <v>43137</v>
      </c>
      <c r="D53" s="2">
        <v>-455</v>
      </c>
      <c r="E53" s="19" t="s">
        <v>102</v>
      </c>
      <c r="F53" s="1"/>
      <c r="G53" s="1" t="s">
        <v>72</v>
      </c>
      <c r="H53" s="1" t="s">
        <v>103</v>
      </c>
      <c r="I53" s="1" t="s">
        <v>104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7">
        <f>SUM(B51+D52+D53)</f>
        <v>2443.19</v>
      </c>
      <c r="C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3">
        <v>2443.19</v>
      </c>
      <c r="C56" s="1"/>
      <c r="D56" s="1"/>
      <c r="E56" s="20" t="s">
        <v>105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>
        <v>151</v>
      </c>
      <c r="B57" s="2">
        <f t="shared" ref="B57:B61" si="3">SUM(B56+D57)</f>
        <v>1880.35</v>
      </c>
      <c r="C57" s="7">
        <v>43039</v>
      </c>
      <c r="D57" s="2">
        <v>-562.84</v>
      </c>
      <c r="E57" s="19" t="s">
        <v>108</v>
      </c>
      <c r="F57" s="1"/>
      <c r="G57" s="1" t="s">
        <v>72</v>
      </c>
      <c r="H57" s="1" t="s">
        <v>109</v>
      </c>
      <c r="I57" s="1" t="s">
        <v>110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>
        <v>149</v>
      </c>
      <c r="B58" s="2">
        <f t="shared" si="3"/>
        <v>1768.35</v>
      </c>
      <c r="C58" s="7">
        <v>43040</v>
      </c>
      <c r="D58" s="2">
        <v>-112</v>
      </c>
      <c r="E58" s="1" t="s">
        <v>112</v>
      </c>
      <c r="F58" s="1"/>
      <c r="G58" s="1" t="s">
        <v>72</v>
      </c>
      <c r="H58" s="1" t="s">
        <v>113</v>
      </c>
      <c r="I58" s="1" t="s">
        <v>114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>
        <v>147</v>
      </c>
      <c r="B59" s="2">
        <f t="shared" si="3"/>
        <v>1680.5</v>
      </c>
      <c r="C59" s="7">
        <v>43045</v>
      </c>
      <c r="D59" s="2">
        <v>-87.85</v>
      </c>
      <c r="E59" s="1" t="s">
        <v>117</v>
      </c>
      <c r="F59" s="1"/>
      <c r="G59" s="1" t="s">
        <v>72</v>
      </c>
      <c r="H59" s="1" t="s">
        <v>120</v>
      </c>
      <c r="I59" s="1" t="s">
        <v>121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>
        <v>148</v>
      </c>
      <c r="B60" s="2">
        <f t="shared" si="3"/>
        <v>2088.5</v>
      </c>
      <c r="C60" s="7">
        <v>43042</v>
      </c>
      <c r="D60" s="2">
        <v>408</v>
      </c>
      <c r="E60" s="1" t="s">
        <v>124</v>
      </c>
      <c r="F60" s="1"/>
      <c r="G60" s="1" t="s">
        <v>15</v>
      </c>
      <c r="H60" s="1" t="s">
        <v>125</v>
      </c>
      <c r="I60" s="1" t="s">
        <v>28</v>
      </c>
      <c r="J60" s="9">
        <v>0.64234953703703701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>
        <v>89</v>
      </c>
      <c r="B61" s="2">
        <f t="shared" si="3"/>
        <v>1367.22</v>
      </c>
      <c r="C61" s="7">
        <v>43137</v>
      </c>
      <c r="D61" s="2">
        <v>-721.28</v>
      </c>
      <c r="E61" s="19" t="s">
        <v>130</v>
      </c>
      <c r="F61" s="1"/>
      <c r="G61" s="1" t="s">
        <v>72</v>
      </c>
      <c r="H61" s="1" t="s">
        <v>103</v>
      </c>
      <c r="I61" s="1" t="s">
        <v>131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7"/>
      <c r="C62" s="1"/>
      <c r="D62" s="21">
        <v>-455</v>
      </c>
      <c r="E62" s="22" t="s">
        <v>134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7">
        <f>SUM(B56,D57:D63)</f>
        <v>912.04000000000008</v>
      </c>
      <c r="C63" s="1"/>
      <c r="D63" s="17">
        <v>-0.18</v>
      </c>
      <c r="E63" s="18" t="s">
        <v>137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1"/>
      <c r="D64" s="17"/>
      <c r="E64" s="1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>
        <v>912.04</v>
      </c>
      <c r="C65" s="1"/>
      <c r="D65" s="17"/>
      <c r="E65" s="20" t="s">
        <v>138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>
        <v>117</v>
      </c>
      <c r="B66" s="2">
        <f t="shared" ref="B66:B80" si="4">SUM(B65+D66)</f>
        <v>822.43</v>
      </c>
      <c r="C66" s="7">
        <v>43080</v>
      </c>
      <c r="D66" s="2">
        <v>-89.61</v>
      </c>
      <c r="E66" s="1" t="s">
        <v>143</v>
      </c>
      <c r="F66" s="1"/>
      <c r="G66" s="1" t="s">
        <v>72</v>
      </c>
      <c r="H66" s="1" t="s">
        <v>144</v>
      </c>
      <c r="I66" s="1" t="s">
        <v>145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>
        <v>134</v>
      </c>
      <c r="B67" s="2">
        <f t="shared" si="4"/>
        <v>851.43</v>
      </c>
      <c r="C67" s="7">
        <v>43076</v>
      </c>
      <c r="D67" s="2">
        <v>29</v>
      </c>
      <c r="E67" s="20" t="s">
        <v>146</v>
      </c>
      <c r="F67" s="1"/>
      <c r="G67" s="1" t="s">
        <v>40</v>
      </c>
      <c r="H67" s="1" t="s">
        <v>147</v>
      </c>
      <c r="I67" s="1" t="s">
        <v>148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>
        <v>133</v>
      </c>
      <c r="B68" s="2">
        <f t="shared" si="4"/>
        <v>881.43</v>
      </c>
      <c r="C68" s="7">
        <v>43076</v>
      </c>
      <c r="D68" s="2">
        <v>30</v>
      </c>
      <c r="E68" s="20" t="s">
        <v>146</v>
      </c>
      <c r="F68" s="1"/>
      <c r="G68" s="1" t="s">
        <v>40</v>
      </c>
      <c r="H68" s="1" t="s">
        <v>147</v>
      </c>
      <c r="I68" s="1" t="s">
        <v>149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>
        <v>132</v>
      </c>
      <c r="B69" s="2">
        <f t="shared" si="4"/>
        <v>911.43</v>
      </c>
      <c r="C69" s="7">
        <v>43076</v>
      </c>
      <c r="D69" s="2">
        <v>30</v>
      </c>
      <c r="E69" s="20" t="s">
        <v>146</v>
      </c>
      <c r="F69" s="1"/>
      <c r="G69" s="1" t="s">
        <v>40</v>
      </c>
      <c r="H69" s="1" t="s">
        <v>147</v>
      </c>
      <c r="I69" s="1" t="s">
        <v>151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>
        <v>131</v>
      </c>
      <c r="B70" s="2">
        <f t="shared" si="4"/>
        <v>941.43</v>
      </c>
      <c r="C70" s="7">
        <v>43076</v>
      </c>
      <c r="D70" s="2">
        <v>30</v>
      </c>
      <c r="E70" s="20" t="s">
        <v>146</v>
      </c>
      <c r="F70" s="1"/>
      <c r="G70" s="1" t="s">
        <v>40</v>
      </c>
      <c r="H70" s="1" t="s">
        <v>147</v>
      </c>
      <c r="I70" s="1" t="s">
        <v>152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>
        <v>130</v>
      </c>
      <c r="B71" s="2">
        <f t="shared" si="4"/>
        <v>971.43</v>
      </c>
      <c r="C71" s="7">
        <v>43076</v>
      </c>
      <c r="D71" s="2">
        <v>30</v>
      </c>
      <c r="E71" s="20" t="s">
        <v>146</v>
      </c>
      <c r="F71" s="1"/>
      <c r="G71" s="1" t="s">
        <v>40</v>
      </c>
      <c r="H71" s="1" t="s">
        <v>147</v>
      </c>
      <c r="I71" s="1" t="s">
        <v>155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>
        <v>129</v>
      </c>
      <c r="B72" s="2">
        <f t="shared" si="4"/>
        <v>1001.43</v>
      </c>
      <c r="C72" s="7">
        <v>43076</v>
      </c>
      <c r="D72" s="2">
        <v>30</v>
      </c>
      <c r="E72" s="20" t="s">
        <v>146</v>
      </c>
      <c r="F72" s="1"/>
      <c r="G72" s="1" t="s">
        <v>40</v>
      </c>
      <c r="H72" s="1" t="s">
        <v>147</v>
      </c>
      <c r="I72" s="1" t="s">
        <v>157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>
        <v>128</v>
      </c>
      <c r="B73" s="2">
        <f t="shared" si="4"/>
        <v>1031.4299999999998</v>
      </c>
      <c r="C73" s="7">
        <v>43076</v>
      </c>
      <c r="D73" s="2">
        <v>30</v>
      </c>
      <c r="E73" s="20" t="s">
        <v>146</v>
      </c>
      <c r="F73" s="1"/>
      <c r="G73" s="1" t="s">
        <v>40</v>
      </c>
      <c r="H73" s="1" t="s">
        <v>147</v>
      </c>
      <c r="I73" s="1" t="s">
        <v>158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>
        <v>127</v>
      </c>
      <c r="B74" s="2">
        <f t="shared" si="4"/>
        <v>1176.4299999999998</v>
      </c>
      <c r="C74" s="7">
        <v>43076</v>
      </c>
      <c r="D74" s="2">
        <v>145</v>
      </c>
      <c r="E74" s="20" t="s">
        <v>146</v>
      </c>
      <c r="F74" s="1"/>
      <c r="G74" s="1" t="s">
        <v>40</v>
      </c>
      <c r="H74" s="1" t="s">
        <v>147</v>
      </c>
      <c r="I74" s="1" t="s">
        <v>160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>
        <v>126</v>
      </c>
      <c r="B75" s="2">
        <f t="shared" si="4"/>
        <v>1186.4299999999998</v>
      </c>
      <c r="C75" s="7">
        <v>43076</v>
      </c>
      <c r="D75" s="2">
        <v>10</v>
      </c>
      <c r="E75" s="20" t="s">
        <v>146</v>
      </c>
      <c r="F75" s="1"/>
      <c r="G75" s="1" t="s">
        <v>40</v>
      </c>
      <c r="H75" s="1" t="s">
        <v>163</v>
      </c>
      <c r="I75" s="1" t="s">
        <v>164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>
        <v>125</v>
      </c>
      <c r="B76" s="2">
        <f t="shared" si="4"/>
        <v>1491.4299999999998</v>
      </c>
      <c r="C76" s="7">
        <v>43076</v>
      </c>
      <c r="D76" s="2">
        <v>305</v>
      </c>
      <c r="E76" s="20" t="s">
        <v>146</v>
      </c>
      <c r="F76" s="1"/>
      <c r="G76" s="1" t="s">
        <v>40</v>
      </c>
      <c r="H76" s="1" t="s">
        <v>147</v>
      </c>
      <c r="I76" s="1" t="s">
        <v>165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>
        <v>124</v>
      </c>
      <c r="B77" s="2">
        <f t="shared" si="4"/>
        <v>1521.4299999999998</v>
      </c>
      <c r="C77" s="7">
        <v>43076</v>
      </c>
      <c r="D77" s="2">
        <v>30</v>
      </c>
      <c r="E77" s="20" t="s">
        <v>146</v>
      </c>
      <c r="F77" s="1"/>
      <c r="G77" s="1" t="s">
        <v>40</v>
      </c>
      <c r="H77" s="1" t="s">
        <v>147</v>
      </c>
      <c r="I77" s="1" t="s">
        <v>166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>
        <v>123</v>
      </c>
      <c r="B78" s="2">
        <f t="shared" si="4"/>
        <v>1551.4299999999998</v>
      </c>
      <c r="C78" s="7">
        <v>43076</v>
      </c>
      <c r="D78" s="2">
        <v>30</v>
      </c>
      <c r="E78" s="20" t="s">
        <v>146</v>
      </c>
      <c r="F78" s="1"/>
      <c r="G78" s="1" t="s">
        <v>40</v>
      </c>
      <c r="H78" s="1" t="s">
        <v>147</v>
      </c>
      <c r="I78" s="1" t="s">
        <v>167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>
        <v>122</v>
      </c>
      <c r="B79" s="2">
        <f t="shared" si="4"/>
        <v>1581.4299999999998</v>
      </c>
      <c r="C79" s="7">
        <v>43076</v>
      </c>
      <c r="D79" s="2">
        <v>30</v>
      </c>
      <c r="E79" s="20" t="s">
        <v>146</v>
      </c>
      <c r="F79" s="1"/>
      <c r="G79" s="1" t="s">
        <v>40</v>
      </c>
      <c r="H79" s="1" t="s">
        <v>147</v>
      </c>
      <c r="I79" s="1" t="s">
        <v>168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>
        <v>121</v>
      </c>
      <c r="B80" s="2">
        <f t="shared" si="4"/>
        <v>1611.4299999999998</v>
      </c>
      <c r="C80" s="7">
        <v>43076</v>
      </c>
      <c r="D80" s="2">
        <v>30</v>
      </c>
      <c r="E80" s="20" t="s">
        <v>146</v>
      </c>
      <c r="F80" s="1"/>
      <c r="G80" s="1" t="s">
        <v>40</v>
      </c>
      <c r="H80" s="1" t="s">
        <v>147</v>
      </c>
      <c r="I80" s="1" t="s">
        <v>169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>
        <v>90</v>
      </c>
      <c r="B81" s="2">
        <f>SUM(B52+D81)</f>
        <v>2408.19</v>
      </c>
      <c r="C81" s="7">
        <v>43137</v>
      </c>
      <c r="D81" s="24">
        <v>-490</v>
      </c>
      <c r="E81" s="19" t="s">
        <v>170</v>
      </c>
      <c r="F81" s="1"/>
      <c r="G81" s="1" t="s">
        <v>72</v>
      </c>
      <c r="H81" s="1" t="s">
        <v>103</v>
      </c>
      <c r="I81" s="1" t="s">
        <v>171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>
        <v>120</v>
      </c>
      <c r="B82" s="2">
        <f>SUM(B80+D82)</f>
        <v>1641.4299999999998</v>
      </c>
      <c r="C82" s="7">
        <v>43076</v>
      </c>
      <c r="D82" s="2">
        <v>30</v>
      </c>
      <c r="E82" s="20" t="s">
        <v>146</v>
      </c>
      <c r="F82" s="1"/>
      <c r="G82" s="1" t="s">
        <v>40</v>
      </c>
      <c r="H82" s="1" t="s">
        <v>147</v>
      </c>
      <c r="I82" s="1" t="s">
        <v>172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7">
        <f>SUM(912.04+(744.39))</f>
        <v>1656.4299999999998</v>
      </c>
      <c r="C83" s="1"/>
      <c r="D83" s="17">
        <f>490+15</f>
        <v>505</v>
      </c>
      <c r="E83" s="22" t="s">
        <v>178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/>
      <c r="C84" s="1"/>
      <c r="D84" s="17"/>
      <c r="E84" s="1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">
        <v>1656.43</v>
      </c>
      <c r="C85" s="1"/>
      <c r="D85" s="17"/>
      <c r="E85" s="20" t="s">
        <v>181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>
        <v>96</v>
      </c>
      <c r="B86" s="2">
        <f t="shared" ref="B86:B89" si="5">SUM(B85+D86)</f>
        <v>1736.43</v>
      </c>
      <c r="C86" s="7">
        <v>43104</v>
      </c>
      <c r="D86" s="2">
        <v>80</v>
      </c>
      <c r="E86" s="1" t="s">
        <v>185</v>
      </c>
      <c r="F86" s="1"/>
      <c r="G86" s="1" t="s">
        <v>40</v>
      </c>
      <c r="H86" s="1" t="s">
        <v>186</v>
      </c>
      <c r="I86" s="1" t="s">
        <v>187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>
        <v>95</v>
      </c>
      <c r="B87" s="2">
        <f t="shared" si="5"/>
        <v>1555.65</v>
      </c>
      <c r="C87" s="26">
        <v>43108</v>
      </c>
      <c r="D87" s="17">
        <v>-180.78</v>
      </c>
      <c r="E87" s="18" t="s">
        <v>194</v>
      </c>
      <c r="F87" s="1"/>
      <c r="G87" s="1" t="s">
        <v>72</v>
      </c>
      <c r="H87" s="1" t="s">
        <v>195</v>
      </c>
      <c r="I87" s="1" t="s">
        <v>196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">
        <f t="shared" si="5"/>
        <v>1736.43</v>
      </c>
      <c r="C88" s="26"/>
      <c r="D88" s="17">
        <v>180.78</v>
      </c>
      <c r="E88" s="18" t="s">
        <v>197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7">
        <f t="shared" si="5"/>
        <v>1899.43</v>
      </c>
      <c r="C89" s="1"/>
      <c r="D89" s="17">
        <v>163</v>
      </c>
      <c r="E89" s="18" t="s">
        <v>199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"/>
      <c r="C90" s="1"/>
      <c r="D90" s="17"/>
      <c r="E90" s="1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20"/>
      <c r="B91" s="28">
        <v>1899.43</v>
      </c>
      <c r="C91" s="20"/>
      <c r="D91" s="28"/>
      <c r="E91" s="20" t="s">
        <v>201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>
        <v>85</v>
      </c>
      <c r="B92" s="2">
        <f>SUM(B91+D92)</f>
        <v>2224.9700000000003</v>
      </c>
      <c r="C92" s="7">
        <v>43139</v>
      </c>
      <c r="D92" s="2">
        <v>325.54000000000002</v>
      </c>
      <c r="E92" s="1" t="s">
        <v>209</v>
      </c>
      <c r="F92" s="1"/>
      <c r="G92" s="1"/>
      <c r="H92" s="1" t="s">
        <v>210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/>
      <c r="C93" s="7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">
        <v>2224.9699999999998</v>
      </c>
      <c r="C94" s="7"/>
      <c r="D94" s="2"/>
      <c r="E94" s="1" t="s">
        <v>214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>
        <v>58</v>
      </c>
      <c r="B95" s="2">
        <f t="shared" ref="B95:B103" si="6">SUM(B94+D95)</f>
        <v>1406.8599999999997</v>
      </c>
      <c r="C95" s="7">
        <v>43161</v>
      </c>
      <c r="D95" s="2">
        <v>-818.11</v>
      </c>
      <c r="E95" s="1" t="s">
        <v>218</v>
      </c>
      <c r="F95" s="1"/>
      <c r="G95" s="1" t="s">
        <v>72</v>
      </c>
      <c r="H95" s="1" t="s">
        <v>219</v>
      </c>
      <c r="I95" s="1" t="s">
        <v>220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>
        <v>57</v>
      </c>
      <c r="B96" s="2">
        <f t="shared" si="6"/>
        <v>1353.3999999999996</v>
      </c>
      <c r="C96" s="7">
        <v>43161</v>
      </c>
      <c r="D96" s="2">
        <v>-53.46</v>
      </c>
      <c r="E96" s="1" t="s">
        <v>218</v>
      </c>
      <c r="F96" s="1"/>
      <c r="G96" s="1" t="s">
        <v>72</v>
      </c>
      <c r="H96" s="1" t="s">
        <v>219</v>
      </c>
      <c r="I96" s="1" t="s">
        <v>221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>
        <v>62</v>
      </c>
      <c r="B97" s="2">
        <f t="shared" si="6"/>
        <v>1693.3999999999996</v>
      </c>
      <c r="C97" s="7">
        <v>43160</v>
      </c>
      <c r="D97" s="2">
        <v>340</v>
      </c>
      <c r="E97" s="1" t="s">
        <v>222</v>
      </c>
      <c r="F97" s="1"/>
      <c r="G97" s="1" t="s">
        <v>40</v>
      </c>
      <c r="H97" s="1" t="s">
        <v>223</v>
      </c>
      <c r="I97" s="1" t="s">
        <v>224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>
        <v>61</v>
      </c>
      <c r="B98" s="2">
        <f t="shared" si="6"/>
        <v>1813.3999999999996</v>
      </c>
      <c r="C98" s="7">
        <v>43160</v>
      </c>
      <c r="D98" s="2">
        <v>120</v>
      </c>
      <c r="E98" s="1" t="s">
        <v>222</v>
      </c>
      <c r="F98" s="1"/>
      <c r="G98" s="1" t="s">
        <v>40</v>
      </c>
      <c r="H98" s="1" t="s">
        <v>223</v>
      </c>
      <c r="I98" s="1" t="s">
        <v>226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>
        <v>50</v>
      </c>
      <c r="B99" s="2">
        <f t="shared" si="6"/>
        <v>1671.2999999999997</v>
      </c>
      <c r="C99" s="7">
        <v>43164</v>
      </c>
      <c r="D99" s="2">
        <v>-142.1</v>
      </c>
      <c r="E99" s="1" t="s">
        <v>227</v>
      </c>
      <c r="F99" s="1"/>
      <c r="G99" s="1" t="s">
        <v>72</v>
      </c>
      <c r="H99" s="1" t="s">
        <v>228</v>
      </c>
      <c r="I99" s="1" t="s">
        <v>229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>
        <v>83</v>
      </c>
      <c r="B100" s="2">
        <f t="shared" si="6"/>
        <v>1664.3999999999996</v>
      </c>
      <c r="C100" s="7">
        <v>43140</v>
      </c>
      <c r="D100" s="2">
        <v>-6.9</v>
      </c>
      <c r="E100" s="1" t="s">
        <v>231</v>
      </c>
      <c r="F100" s="1"/>
      <c r="G100" s="1" t="s">
        <v>78</v>
      </c>
      <c r="H100" s="1" t="s">
        <v>233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>
        <f t="shared" si="6"/>
        <v>1665.3099999999997</v>
      </c>
      <c r="C101" s="7"/>
      <c r="D101" s="17">
        <v>0.91</v>
      </c>
      <c r="E101" s="18" t="s">
        <v>240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">
        <f t="shared" si="6"/>
        <v>1646.9099999999996</v>
      </c>
      <c r="C102" s="7"/>
      <c r="D102" s="17">
        <v>-18.399999999999999</v>
      </c>
      <c r="E102" s="18" t="s">
        <v>242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7">
        <f t="shared" si="6"/>
        <v>1534.9099999999996</v>
      </c>
      <c r="C103" s="7"/>
      <c r="D103" s="17">
        <v>-112</v>
      </c>
      <c r="E103" s="18" t="s">
        <v>243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"/>
      <c r="C104" s="7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3">
        <v>1534.91</v>
      </c>
      <c r="C105" s="1"/>
      <c r="D105" s="1"/>
      <c r="E105" s="1" t="s">
        <v>246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>
        <v>29</v>
      </c>
      <c r="B106" s="2">
        <f t="shared" ref="B106:B108" si="7">SUM(B105+D106)</f>
        <v>1116.3000000000002</v>
      </c>
      <c r="C106" s="7">
        <v>43224</v>
      </c>
      <c r="D106" s="2">
        <v>-418.61</v>
      </c>
      <c r="E106" s="19" t="s">
        <v>250</v>
      </c>
      <c r="F106" s="1"/>
      <c r="G106" s="1" t="s">
        <v>72</v>
      </c>
      <c r="H106" s="1" t="s">
        <v>251</v>
      </c>
      <c r="I106" s="1" t="s">
        <v>252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>
        <v>28</v>
      </c>
      <c r="B107" s="2">
        <f t="shared" si="7"/>
        <v>1089.5700000000002</v>
      </c>
      <c r="C107" s="7">
        <v>43224</v>
      </c>
      <c r="D107" s="2">
        <v>-26.73</v>
      </c>
      <c r="E107" s="19" t="s">
        <v>253</v>
      </c>
      <c r="F107" s="1"/>
      <c r="G107" s="1" t="s">
        <v>72</v>
      </c>
      <c r="H107" s="1" t="s">
        <v>251</v>
      </c>
      <c r="I107" s="1" t="s">
        <v>254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7">
        <f t="shared" si="7"/>
        <v>1841.0100000000002</v>
      </c>
      <c r="C108" s="18"/>
      <c r="D108" s="17">
        <v>751.44</v>
      </c>
      <c r="E108" s="18" t="s">
        <v>255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>
        <v>1841.01</v>
      </c>
      <c r="C110" s="1"/>
      <c r="D110" s="1"/>
      <c r="E110" s="1" t="s">
        <v>18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>
        <v>30</v>
      </c>
      <c r="B111" s="2">
        <f>SUM(B110+D111)</f>
        <v>1800.92</v>
      </c>
      <c r="C111" s="7">
        <v>43224</v>
      </c>
      <c r="D111" s="2">
        <v>-40.090000000000003</v>
      </c>
      <c r="E111" s="19" t="s">
        <v>258</v>
      </c>
      <c r="F111" s="1"/>
      <c r="G111" s="1" t="s">
        <v>72</v>
      </c>
      <c r="H111" s="1" t="s">
        <v>251</v>
      </c>
      <c r="I111" s="1" t="s">
        <v>260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8"/>
      <c r="B112" s="17"/>
      <c r="C112" s="26"/>
      <c r="D112" s="21">
        <v>40.090000000000003</v>
      </c>
      <c r="E112" s="22" t="s">
        <v>262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>
      <c r="A113" s="1">
        <v>32</v>
      </c>
      <c r="B113" s="2">
        <f>SUM(B111+D113)</f>
        <v>2280.92</v>
      </c>
      <c r="C113" s="7">
        <v>43223</v>
      </c>
      <c r="D113" s="2">
        <v>480</v>
      </c>
      <c r="E113" s="1" t="s">
        <v>267</v>
      </c>
      <c r="F113" s="1"/>
      <c r="G113" s="1" t="s">
        <v>40</v>
      </c>
      <c r="H113" s="1" t="s">
        <v>268</v>
      </c>
      <c r="I113" s="1" t="s">
        <v>269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>
        <v>31</v>
      </c>
      <c r="B114" s="2">
        <f t="shared" ref="B114:B115" si="8">SUM(B113+D114)</f>
        <v>2312.92</v>
      </c>
      <c r="C114" s="7">
        <v>43224</v>
      </c>
      <c r="D114" s="2">
        <v>32</v>
      </c>
      <c r="E114" s="1" t="s">
        <v>267</v>
      </c>
      <c r="F114" s="1"/>
      <c r="G114" s="1" t="s">
        <v>40</v>
      </c>
      <c r="H114" s="1" t="s">
        <v>268</v>
      </c>
      <c r="I114" s="1" t="s">
        <v>274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7">
        <f t="shared" si="8"/>
        <v>1827.49</v>
      </c>
      <c r="C115" s="18"/>
      <c r="D115" s="21">
        <v>-485.43</v>
      </c>
      <c r="E115" s="22" t="s">
        <v>276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7">
        <f>1841.01+D111+D112+D113+D114+D115+D116</f>
        <v>1498.7700000000002</v>
      </c>
      <c r="C116" s="18"/>
      <c r="D116" s="17">
        <v>-368.81</v>
      </c>
      <c r="E116" s="18" t="s">
        <v>283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7"/>
      <c r="C117" s="18"/>
      <c r="D117" s="17"/>
      <c r="E117" s="1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3">
        <v>1498.77</v>
      </c>
      <c r="C118" s="1"/>
      <c r="D118" s="1"/>
      <c r="E118" s="1" t="s">
        <v>288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>
        <v>24</v>
      </c>
      <c r="B119" s="2">
        <f t="shared" ref="B119:B120" si="9">SUM(B118+D119)</f>
        <v>1511.77</v>
      </c>
      <c r="C119" s="7">
        <v>43276</v>
      </c>
      <c r="D119" s="2">
        <v>13</v>
      </c>
      <c r="E119" s="1" t="s">
        <v>293</v>
      </c>
      <c r="F119" s="1"/>
      <c r="G119" s="1" t="s">
        <v>40</v>
      </c>
      <c r="H119" s="1" t="s">
        <v>294</v>
      </c>
      <c r="I119" s="1" t="s">
        <v>295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">
        <f t="shared" si="9"/>
        <v>2010.77</v>
      </c>
      <c r="C120" s="1"/>
      <c r="D120" s="17">
        <v>499</v>
      </c>
      <c r="E120" s="18" t="s">
        <v>297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3">
        <v>2010.77</v>
      </c>
      <c r="C122" s="1"/>
      <c r="D122" s="1"/>
      <c r="E122" s="1" t="s">
        <v>31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>
        <v>23</v>
      </c>
      <c r="B123" s="2">
        <f t="shared" ref="B123:B124" si="10">SUM(B122+D123)</f>
        <v>2030.77</v>
      </c>
      <c r="C123" s="7">
        <v>43287</v>
      </c>
      <c r="D123" s="2">
        <v>20</v>
      </c>
      <c r="E123" s="1" t="s">
        <v>36</v>
      </c>
      <c r="F123" s="1"/>
      <c r="G123" s="1" t="s">
        <v>40</v>
      </c>
      <c r="H123" s="1" t="s">
        <v>302</v>
      </c>
      <c r="I123" s="1" t="s">
        <v>303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>
        <v>16</v>
      </c>
      <c r="B124" s="2">
        <f t="shared" si="10"/>
        <v>940.19</v>
      </c>
      <c r="C124" s="7">
        <v>43312</v>
      </c>
      <c r="D124" s="2">
        <v>-1090.58</v>
      </c>
      <c r="E124" s="19" t="s">
        <v>304</v>
      </c>
      <c r="F124" s="1"/>
      <c r="G124" s="1" t="s">
        <v>72</v>
      </c>
      <c r="H124" s="1" t="s">
        <v>305</v>
      </c>
      <c r="I124" s="1" t="s">
        <v>306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8"/>
      <c r="B125" s="17"/>
      <c r="C125" s="26"/>
      <c r="D125" s="21">
        <v>-46.35</v>
      </c>
      <c r="E125" s="22" t="s">
        <v>307</v>
      </c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>
      <c r="A126" s="18"/>
      <c r="B126" s="17">
        <f>SUM(B124+D126)</f>
        <v>1286.19</v>
      </c>
      <c r="C126" s="26"/>
      <c r="D126" s="17">
        <f>299.65+46.35</f>
        <v>346</v>
      </c>
      <c r="E126" s="18" t="s">
        <v>311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>
      <c r="A127" s="18"/>
      <c r="B127" s="17">
        <f>B122+D123+D124+D125+D126+D127</f>
        <v>1231.8400000000001</v>
      </c>
      <c r="C127" s="26"/>
      <c r="D127" s="17">
        <v>-8</v>
      </c>
      <c r="E127" s="22" t="s">
        <v>314</v>
      </c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>
      <c r="A128" s="1"/>
      <c r="B128" s="2"/>
      <c r="C128" s="7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>
        <v>1231.8399999999999</v>
      </c>
      <c r="C129" s="7"/>
      <c r="D129" s="2"/>
      <c r="E129" s="1" t="s">
        <v>38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>
        <v>13</v>
      </c>
      <c r="B130" s="2">
        <f t="shared" ref="B130:B133" si="11">SUM(B129+D130)</f>
        <v>1148.29</v>
      </c>
      <c r="C130" s="7">
        <v>43318</v>
      </c>
      <c r="D130" s="2">
        <v>-83.55</v>
      </c>
      <c r="E130" s="1" t="s">
        <v>322</v>
      </c>
      <c r="F130" s="1"/>
      <c r="G130" s="1" t="s">
        <v>72</v>
      </c>
      <c r="H130" s="1" t="s">
        <v>324</v>
      </c>
      <c r="I130" s="1" t="s">
        <v>325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>
        <v>10</v>
      </c>
      <c r="B131" s="2">
        <f t="shared" si="11"/>
        <v>1448.29</v>
      </c>
      <c r="C131" s="7">
        <v>43322</v>
      </c>
      <c r="D131" s="2">
        <v>300</v>
      </c>
      <c r="E131" s="1" t="s">
        <v>47</v>
      </c>
      <c r="F131" s="1"/>
      <c r="G131" s="1" t="s">
        <v>40</v>
      </c>
      <c r="H131" s="1" t="s">
        <v>326</v>
      </c>
      <c r="I131" s="1" t="s">
        <v>327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7">
        <f t="shared" si="11"/>
        <v>1009.25</v>
      </c>
      <c r="C132" s="26"/>
      <c r="D132" s="17">
        <v>-439.04</v>
      </c>
      <c r="E132" s="18" t="s">
        <v>329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7">
        <f t="shared" si="11"/>
        <v>1308.8899999999999</v>
      </c>
      <c r="C133" s="26"/>
      <c r="D133" s="17">
        <v>299.64</v>
      </c>
      <c r="E133" s="18" t="s">
        <v>330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7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>
        <v>1308.8900000000001</v>
      </c>
      <c r="C135" s="7"/>
      <c r="D135" s="2"/>
      <c r="E135" s="1" t="s">
        <v>58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>
        <v>6</v>
      </c>
      <c r="B136" s="2">
        <f t="shared" ref="B136:B140" si="12">SUM(B135+D136)</f>
        <v>887.21</v>
      </c>
      <c r="C136" s="7">
        <v>43334</v>
      </c>
      <c r="D136" s="2">
        <v>-421.68</v>
      </c>
      <c r="E136" s="1" t="s">
        <v>339</v>
      </c>
      <c r="F136" s="1"/>
      <c r="G136" s="1" t="s">
        <v>72</v>
      </c>
      <c r="H136" s="1" t="s">
        <v>340</v>
      </c>
      <c r="I136" s="1" t="s">
        <v>341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>
        <v>2</v>
      </c>
      <c r="B137" s="2">
        <f t="shared" si="12"/>
        <v>773.52</v>
      </c>
      <c r="C137" s="7">
        <v>43342</v>
      </c>
      <c r="D137" s="2">
        <v>-113.69</v>
      </c>
      <c r="E137" s="1" t="s">
        <v>343</v>
      </c>
      <c r="F137" s="1"/>
      <c r="G137" s="1" t="s">
        <v>72</v>
      </c>
      <c r="H137" s="1" t="s">
        <v>345</v>
      </c>
      <c r="I137" s="1" t="s">
        <v>346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>
        <v>1</v>
      </c>
      <c r="B138" s="2">
        <f t="shared" si="12"/>
        <v>4480.6000000000004</v>
      </c>
      <c r="C138" s="7">
        <v>43350</v>
      </c>
      <c r="D138" s="2">
        <v>3707.08</v>
      </c>
      <c r="E138" s="1" t="s">
        <v>350</v>
      </c>
      <c r="F138" s="1"/>
      <c r="G138" s="1" t="s">
        <v>40</v>
      </c>
      <c r="H138" s="1" t="s">
        <v>351</v>
      </c>
      <c r="I138" s="1" t="s">
        <v>352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>
        <f t="shared" si="12"/>
        <v>4719</v>
      </c>
      <c r="C139" s="7">
        <v>43353</v>
      </c>
      <c r="D139" s="2">
        <v>238.4</v>
      </c>
      <c r="E139" s="1" t="s">
        <v>59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>
        <f t="shared" si="12"/>
        <v>4653.3100000000004</v>
      </c>
      <c r="C140" s="7"/>
      <c r="D140" s="17">
        <v>-65.69</v>
      </c>
      <c r="E140" s="18" t="s">
        <v>354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7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7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7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2">
        <f>SUM(D146:D268)</f>
        <v>660.46999999999991</v>
      </c>
      <c r="E144" s="1" t="s">
        <v>357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>
        <v>182</v>
      </c>
      <c r="B146" s="2">
        <v>4280.78</v>
      </c>
      <c r="C146" s="7">
        <v>42965</v>
      </c>
      <c r="D146" s="2">
        <v>-300</v>
      </c>
      <c r="E146" s="1"/>
      <c r="F146" s="1"/>
      <c r="G146" s="1" t="s">
        <v>68</v>
      </c>
      <c r="H146" s="1" t="s">
        <v>69</v>
      </c>
      <c r="I146" s="1" t="s">
        <v>70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>
        <v>181</v>
      </c>
      <c r="B147" s="2">
        <v>4253.79</v>
      </c>
      <c r="C147" s="7">
        <v>42968</v>
      </c>
      <c r="D147" s="2">
        <v>-26.99</v>
      </c>
      <c r="E147" s="1"/>
      <c r="F147" s="1"/>
      <c r="G147" s="1" t="s">
        <v>72</v>
      </c>
      <c r="H147" s="1" t="s">
        <v>73</v>
      </c>
      <c r="I147" s="1" t="s">
        <v>74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>
        <v>180</v>
      </c>
      <c r="B148" s="2">
        <v>4050.54</v>
      </c>
      <c r="C148" s="7">
        <v>42968</v>
      </c>
      <c r="D148" s="2">
        <v>-203.25</v>
      </c>
      <c r="E148" s="1"/>
      <c r="F148" s="1"/>
      <c r="G148" s="1" t="s">
        <v>68</v>
      </c>
      <c r="H148" s="1" t="s">
        <v>75</v>
      </c>
      <c r="I148" s="1" t="s">
        <v>77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>
        <v>179</v>
      </c>
      <c r="B149" s="2">
        <v>4048.04</v>
      </c>
      <c r="C149" s="7">
        <v>42968</v>
      </c>
      <c r="D149" s="2">
        <v>-2.5</v>
      </c>
      <c r="E149" s="1"/>
      <c r="F149" s="1"/>
      <c r="G149" s="1" t="s">
        <v>78</v>
      </c>
      <c r="H149" s="1" t="s">
        <v>79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>
        <v>178</v>
      </c>
      <c r="B150" s="2">
        <v>3848.04</v>
      </c>
      <c r="C150" s="7">
        <v>42969</v>
      </c>
      <c r="D150" s="2">
        <v>-200</v>
      </c>
      <c r="E150" s="1"/>
      <c r="F150" s="1"/>
      <c r="G150" s="1" t="s">
        <v>68</v>
      </c>
      <c r="H150" s="1" t="s">
        <v>81</v>
      </c>
      <c r="I150" s="1" t="s">
        <v>82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>
        <v>177</v>
      </c>
      <c r="B151" s="2">
        <v>3745.04</v>
      </c>
      <c r="C151" s="7">
        <v>42970</v>
      </c>
      <c r="D151" s="2">
        <v>-103</v>
      </c>
      <c r="E151" s="1"/>
      <c r="F151" s="1"/>
      <c r="G151" s="1" t="s">
        <v>68</v>
      </c>
      <c r="H151" s="1" t="s">
        <v>84</v>
      </c>
      <c r="I151" s="1" t="s">
        <v>86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>
        <v>176</v>
      </c>
      <c r="B152" s="2">
        <v>3742.54</v>
      </c>
      <c r="C152" s="7">
        <v>42970</v>
      </c>
      <c r="D152" s="2">
        <v>-2.5</v>
      </c>
      <c r="E152" s="1"/>
      <c r="F152" s="1"/>
      <c r="G152" s="1" t="s">
        <v>78</v>
      </c>
      <c r="H152" s="1" t="s">
        <v>79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>
        <v>174</v>
      </c>
      <c r="B153" s="2">
        <v>3262.4300000000003</v>
      </c>
      <c r="C153" s="7">
        <v>42975</v>
      </c>
      <c r="D153" s="2">
        <v>650</v>
      </c>
      <c r="E153" s="1"/>
      <c r="F153" s="1"/>
      <c r="G153" s="1" t="s">
        <v>40</v>
      </c>
      <c r="H153" s="1" t="s">
        <v>92</v>
      </c>
      <c r="I153" s="1" t="s">
        <v>93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>
        <v>173</v>
      </c>
      <c r="B154" s="2">
        <v>3192.4300000000003</v>
      </c>
      <c r="C154" s="7">
        <v>42975</v>
      </c>
      <c r="D154" s="2">
        <v>-70</v>
      </c>
      <c r="E154" s="1"/>
      <c r="F154" s="1"/>
      <c r="G154" s="1" t="s">
        <v>68</v>
      </c>
      <c r="H154" s="1" t="s">
        <v>95</v>
      </c>
      <c r="I154" s="1" t="s">
        <v>96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>
        <v>172</v>
      </c>
      <c r="B155" s="2">
        <v>3172.4300000000003</v>
      </c>
      <c r="C155" s="7">
        <v>42975</v>
      </c>
      <c r="D155" s="2">
        <v>-20</v>
      </c>
      <c r="E155" s="1"/>
      <c r="F155" s="1"/>
      <c r="G155" s="1" t="s">
        <v>68</v>
      </c>
      <c r="H155" s="1" t="s">
        <v>95</v>
      </c>
      <c r="I155" s="1" t="s">
        <v>97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>
        <v>171</v>
      </c>
      <c r="B156" s="2">
        <v>2872.4300000000003</v>
      </c>
      <c r="C156" s="7">
        <v>42979</v>
      </c>
      <c r="D156" s="2">
        <v>-300</v>
      </c>
      <c r="E156" s="1"/>
      <c r="F156" s="1"/>
      <c r="G156" s="1" t="s">
        <v>68</v>
      </c>
      <c r="H156" s="1" t="s">
        <v>99</v>
      </c>
      <c r="I156" s="1" t="s">
        <v>100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>
        <v>158</v>
      </c>
      <c r="B157" s="2">
        <v>2954.13</v>
      </c>
      <c r="C157" s="7">
        <v>42989</v>
      </c>
      <c r="D157" s="2">
        <v>-300</v>
      </c>
      <c r="E157" s="1"/>
      <c r="F157" s="1"/>
      <c r="G157" s="1" t="s">
        <v>68</v>
      </c>
      <c r="H157" s="1" t="s">
        <v>115</v>
      </c>
      <c r="I157" s="1" t="s">
        <v>116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>
        <v>157</v>
      </c>
      <c r="B158" s="2">
        <v>2654.13</v>
      </c>
      <c r="C158" s="7">
        <v>42990</v>
      </c>
      <c r="D158" s="2">
        <v>-300</v>
      </c>
      <c r="E158" s="1"/>
      <c r="F158" s="1"/>
      <c r="G158" s="1" t="s">
        <v>68</v>
      </c>
      <c r="H158" s="1" t="s">
        <v>118</v>
      </c>
      <c r="I158" s="1" t="s">
        <v>119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>
        <v>156</v>
      </c>
      <c r="B159" s="2">
        <v>2354.13</v>
      </c>
      <c r="C159" s="7">
        <v>42991</v>
      </c>
      <c r="D159" s="2">
        <v>-300</v>
      </c>
      <c r="E159" s="1"/>
      <c r="F159" s="1"/>
      <c r="G159" s="1" t="s">
        <v>68</v>
      </c>
      <c r="H159" s="1" t="s">
        <v>122</v>
      </c>
      <c r="I159" s="1" t="s">
        <v>123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>
        <v>155</v>
      </c>
      <c r="B160" s="2">
        <v>2054.13</v>
      </c>
      <c r="C160" s="7">
        <v>42997</v>
      </c>
      <c r="D160" s="2">
        <v>-300</v>
      </c>
      <c r="E160" s="1"/>
      <c r="F160" s="1"/>
      <c r="G160" s="1" t="s">
        <v>68</v>
      </c>
      <c r="H160" s="1" t="s">
        <v>126</v>
      </c>
      <c r="I160" s="1" t="s">
        <v>127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>
        <v>154</v>
      </c>
      <c r="B161" s="2">
        <v>1794.13</v>
      </c>
      <c r="C161" s="7">
        <v>43003</v>
      </c>
      <c r="D161" s="2">
        <v>-260</v>
      </c>
      <c r="E161" s="1"/>
      <c r="F161" s="1"/>
      <c r="G161" s="1" t="s">
        <v>68</v>
      </c>
      <c r="H161" s="1" t="s">
        <v>128</v>
      </c>
      <c r="I161" s="1" t="s">
        <v>129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>
        <v>153</v>
      </c>
      <c r="B162" s="2">
        <v>1744.13</v>
      </c>
      <c r="C162" s="7">
        <v>43024</v>
      </c>
      <c r="D162" s="2">
        <v>-50</v>
      </c>
      <c r="E162" s="1"/>
      <c r="F162" s="1"/>
      <c r="G162" s="1" t="s">
        <v>68</v>
      </c>
      <c r="H162" s="1" t="s">
        <v>132</v>
      </c>
      <c r="I162" s="1" t="s">
        <v>133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>
        <v>150</v>
      </c>
      <c r="B163" s="2">
        <v>376.29000000000008</v>
      </c>
      <c r="C163" s="7">
        <v>43039</v>
      </c>
      <c r="D163" s="2">
        <v>-100</v>
      </c>
      <c r="E163" s="1"/>
      <c r="F163" s="1"/>
      <c r="G163" s="1" t="s">
        <v>68</v>
      </c>
      <c r="H163" s="1" t="s">
        <v>135</v>
      </c>
      <c r="I163" s="1" t="s">
        <v>136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>
        <v>146</v>
      </c>
      <c r="B164" s="2">
        <v>1184.44</v>
      </c>
      <c r="C164" s="7">
        <v>43059</v>
      </c>
      <c r="D164" s="2">
        <v>600</v>
      </c>
      <c r="E164" s="1"/>
      <c r="F164" s="1"/>
      <c r="G164" s="1" t="s">
        <v>40</v>
      </c>
      <c r="H164" s="1" t="s">
        <v>139</v>
      </c>
      <c r="I164" s="1" t="s">
        <v>140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>
        <v>145</v>
      </c>
      <c r="B165" s="2">
        <v>1101.44</v>
      </c>
      <c r="C165" s="7">
        <v>43063</v>
      </c>
      <c r="D165" s="2">
        <v>-83</v>
      </c>
      <c r="E165" s="1"/>
      <c r="F165" s="1"/>
      <c r="G165" s="1" t="s">
        <v>68</v>
      </c>
      <c r="H165" s="1" t="s">
        <v>141</v>
      </c>
      <c r="I165" s="1" t="s">
        <v>142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>
        <v>144</v>
      </c>
      <c r="B166" s="2">
        <v>1098.94</v>
      </c>
      <c r="C166" s="7">
        <v>43063</v>
      </c>
      <c r="D166" s="2">
        <v>-2.5</v>
      </c>
      <c r="E166" s="1"/>
      <c r="F166" s="1"/>
      <c r="G166" s="1" t="s">
        <v>78</v>
      </c>
      <c r="H166" s="1" t="s">
        <v>79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>
        <v>143</v>
      </c>
      <c r="B167" s="2">
        <v>1015.94</v>
      </c>
      <c r="C167" s="7">
        <v>43063</v>
      </c>
      <c r="D167" s="2">
        <v>-83</v>
      </c>
      <c r="E167" s="1"/>
      <c r="F167" s="1"/>
      <c r="G167" s="1" t="s">
        <v>68</v>
      </c>
      <c r="H167" s="1" t="s">
        <v>141</v>
      </c>
      <c r="I167" s="1" t="s">
        <v>150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>
        <v>142</v>
      </c>
      <c r="B168" s="2">
        <v>1013.44</v>
      </c>
      <c r="C168" s="7">
        <v>43063</v>
      </c>
      <c r="D168" s="2">
        <v>-2.5</v>
      </c>
      <c r="E168" s="1"/>
      <c r="F168" s="1"/>
      <c r="G168" s="1" t="s">
        <v>78</v>
      </c>
      <c r="H168" s="1" t="s">
        <v>79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>
        <v>141</v>
      </c>
      <c r="B169" s="2">
        <v>930.44</v>
      </c>
      <c r="C169" s="7">
        <v>43063</v>
      </c>
      <c r="D169" s="2">
        <v>-83</v>
      </c>
      <c r="E169" s="1"/>
      <c r="F169" s="1"/>
      <c r="G169" s="1" t="s">
        <v>68</v>
      </c>
      <c r="H169" s="1" t="s">
        <v>153</v>
      </c>
      <c r="I169" s="1" t="s">
        <v>154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>
        <v>140</v>
      </c>
      <c r="B170" s="2">
        <v>927.94</v>
      </c>
      <c r="C170" s="7">
        <v>43063</v>
      </c>
      <c r="D170" s="2">
        <v>-2.5</v>
      </c>
      <c r="E170" s="1"/>
      <c r="F170" s="1"/>
      <c r="G170" s="1" t="s">
        <v>78</v>
      </c>
      <c r="H170" s="1" t="s">
        <v>79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>
        <v>139</v>
      </c>
      <c r="B171" s="2">
        <v>884.94</v>
      </c>
      <c r="C171" s="7">
        <v>43063</v>
      </c>
      <c r="D171" s="2">
        <v>-43</v>
      </c>
      <c r="E171" s="1"/>
      <c r="F171" s="1"/>
      <c r="G171" s="1" t="s">
        <v>68</v>
      </c>
      <c r="H171" s="1" t="s">
        <v>153</v>
      </c>
      <c r="I171" s="1" t="s">
        <v>156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>
        <v>138</v>
      </c>
      <c r="B172" s="2">
        <v>882.44</v>
      </c>
      <c r="C172" s="7">
        <v>43063</v>
      </c>
      <c r="D172" s="2">
        <v>-2.5</v>
      </c>
      <c r="E172" s="1"/>
      <c r="F172" s="1"/>
      <c r="G172" s="1" t="s">
        <v>78</v>
      </c>
      <c r="H172" s="1" t="s">
        <v>79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>
        <v>137</v>
      </c>
      <c r="B173" s="2">
        <v>839.44</v>
      </c>
      <c r="C173" s="7">
        <v>43063</v>
      </c>
      <c r="D173" s="2">
        <v>-43</v>
      </c>
      <c r="E173" s="1"/>
      <c r="F173" s="1"/>
      <c r="G173" s="1" t="s">
        <v>68</v>
      </c>
      <c r="H173" s="1" t="s">
        <v>153</v>
      </c>
      <c r="I173" s="1" t="s">
        <v>159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>
        <v>136</v>
      </c>
      <c r="B174" s="2">
        <v>836.94</v>
      </c>
      <c r="C174" s="7">
        <v>43063</v>
      </c>
      <c r="D174" s="2">
        <v>-2.5</v>
      </c>
      <c r="E174" s="1"/>
      <c r="F174" s="1"/>
      <c r="G174" s="1" t="s">
        <v>78</v>
      </c>
      <c r="H174" s="1" t="s">
        <v>79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>
        <v>135</v>
      </c>
      <c r="B175" s="2">
        <v>636.94000000000005</v>
      </c>
      <c r="C175" s="7">
        <v>43066</v>
      </c>
      <c r="D175" s="2">
        <v>-200</v>
      </c>
      <c r="E175" s="1"/>
      <c r="F175" s="1"/>
      <c r="G175" s="1" t="s">
        <v>68</v>
      </c>
      <c r="H175" s="1" t="s">
        <v>161</v>
      </c>
      <c r="I175" s="1" t="s">
        <v>162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>
        <v>119</v>
      </c>
      <c r="B176" s="2">
        <v>1563.94</v>
      </c>
      <c r="C176" s="7">
        <v>43077</v>
      </c>
      <c r="D176" s="2">
        <v>108</v>
      </c>
      <c r="E176" s="1"/>
      <c r="F176" s="1"/>
      <c r="G176" s="1" t="s">
        <v>40</v>
      </c>
      <c r="H176" s="1" t="s">
        <v>147</v>
      </c>
      <c r="I176" s="1" t="s">
        <v>173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>
        <v>118</v>
      </c>
      <c r="B177" s="2">
        <v>1263.94</v>
      </c>
      <c r="C177" s="7">
        <v>43077</v>
      </c>
      <c r="D177" s="2">
        <v>-300</v>
      </c>
      <c r="E177" s="1"/>
      <c r="F177" s="1"/>
      <c r="G177" s="1" t="s">
        <v>68</v>
      </c>
      <c r="H177" s="1" t="s">
        <v>174</v>
      </c>
      <c r="I177" s="1" t="s">
        <v>175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>
        <v>116</v>
      </c>
      <c r="B178" s="2">
        <v>974.33000000000015</v>
      </c>
      <c r="C178" s="7">
        <v>43080</v>
      </c>
      <c r="D178" s="2">
        <v>-200</v>
      </c>
      <c r="E178" s="1"/>
      <c r="F178" s="1"/>
      <c r="G178" s="1" t="s">
        <v>68</v>
      </c>
      <c r="H178" s="1" t="s">
        <v>176</v>
      </c>
      <c r="I178" s="1" t="s">
        <v>177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>
        <v>115</v>
      </c>
      <c r="B179" s="2">
        <v>871.33000000000015</v>
      </c>
      <c r="C179" s="7">
        <v>43080</v>
      </c>
      <c r="D179" s="2">
        <v>-103</v>
      </c>
      <c r="E179" s="1"/>
      <c r="F179" s="1"/>
      <c r="G179" s="1" t="s">
        <v>68</v>
      </c>
      <c r="H179" s="1" t="s">
        <v>179</v>
      </c>
      <c r="I179" s="1" t="s">
        <v>180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>
        <v>114</v>
      </c>
      <c r="B180" s="2">
        <v>868.83000000000015</v>
      </c>
      <c r="C180" s="7">
        <v>43080</v>
      </c>
      <c r="D180" s="2">
        <v>-2.5</v>
      </c>
      <c r="E180" s="1"/>
      <c r="F180" s="1"/>
      <c r="G180" s="1" t="s">
        <v>78</v>
      </c>
      <c r="H180" s="1" t="s">
        <v>79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>
        <v>113</v>
      </c>
      <c r="B181" s="2">
        <v>685.83000000000015</v>
      </c>
      <c r="C181" s="7">
        <v>43080</v>
      </c>
      <c r="D181" s="2">
        <v>-183</v>
      </c>
      <c r="E181" s="1"/>
      <c r="F181" s="1"/>
      <c r="G181" s="1" t="s">
        <v>68</v>
      </c>
      <c r="H181" s="1" t="s">
        <v>179</v>
      </c>
      <c r="I181" s="1" t="s">
        <v>182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>
        <v>112</v>
      </c>
      <c r="B182" s="2">
        <v>683.33000000000015</v>
      </c>
      <c r="C182" s="7">
        <v>43080</v>
      </c>
      <c r="D182" s="2">
        <v>-2.5</v>
      </c>
      <c r="E182" s="1"/>
      <c r="F182" s="1"/>
      <c r="G182" s="1" t="s">
        <v>78</v>
      </c>
      <c r="H182" s="1" t="s">
        <v>79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>
        <v>111</v>
      </c>
      <c r="B183" s="2">
        <v>633.33000000000015</v>
      </c>
      <c r="C183" s="7">
        <v>43081</v>
      </c>
      <c r="D183" s="2">
        <v>-50</v>
      </c>
      <c r="E183" s="1"/>
      <c r="F183" s="1"/>
      <c r="G183" s="1" t="s">
        <v>68</v>
      </c>
      <c r="H183" s="1" t="s">
        <v>183</v>
      </c>
      <c r="I183" s="1" t="s">
        <v>184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>
        <v>110</v>
      </c>
      <c r="B184" s="2">
        <v>333.33000000000015</v>
      </c>
      <c r="C184" s="7">
        <v>43087</v>
      </c>
      <c r="D184" s="2">
        <v>-300</v>
      </c>
      <c r="E184" s="1"/>
      <c r="F184" s="1"/>
      <c r="G184" s="1" t="s">
        <v>68</v>
      </c>
      <c r="H184" s="1" t="s">
        <v>188</v>
      </c>
      <c r="I184" s="1" t="s">
        <v>189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>
        <v>109</v>
      </c>
      <c r="B185" s="2">
        <v>233.33000000000015</v>
      </c>
      <c r="C185" s="7">
        <v>43090</v>
      </c>
      <c r="D185" s="2">
        <v>-100</v>
      </c>
      <c r="E185" s="1"/>
      <c r="F185" s="1"/>
      <c r="G185" s="1" t="s">
        <v>68</v>
      </c>
      <c r="H185" s="1" t="s">
        <v>190</v>
      </c>
      <c r="I185" s="1" t="s">
        <v>191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>
        <v>108</v>
      </c>
      <c r="B186" s="2">
        <v>170.33000000000015</v>
      </c>
      <c r="C186" s="7">
        <v>43090</v>
      </c>
      <c r="D186" s="2">
        <v>-63</v>
      </c>
      <c r="E186" s="1"/>
      <c r="F186" s="1"/>
      <c r="G186" s="1" t="s">
        <v>68</v>
      </c>
      <c r="H186" s="1" t="s">
        <v>192</v>
      </c>
      <c r="I186" s="1" t="s">
        <v>193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>
        <v>107</v>
      </c>
      <c r="B187" s="2">
        <v>167.83000000000015</v>
      </c>
      <c r="C187" s="7">
        <v>43090</v>
      </c>
      <c r="D187" s="2">
        <v>-2.5</v>
      </c>
      <c r="E187" s="1"/>
      <c r="F187" s="1"/>
      <c r="G187" s="1" t="s">
        <v>78</v>
      </c>
      <c r="H187" s="1" t="s">
        <v>79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>
        <v>106</v>
      </c>
      <c r="B188" s="2">
        <v>124.83000000000015</v>
      </c>
      <c r="C188" s="7">
        <v>43091</v>
      </c>
      <c r="D188" s="2">
        <v>-43</v>
      </c>
      <c r="E188" s="1"/>
      <c r="F188" s="1"/>
      <c r="G188" s="1" t="s">
        <v>68</v>
      </c>
      <c r="H188" s="1" t="s">
        <v>192</v>
      </c>
      <c r="I188" s="1" t="s">
        <v>198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>
        <v>105</v>
      </c>
      <c r="B189" s="2">
        <v>122.33000000000015</v>
      </c>
      <c r="C189" s="7">
        <v>43091</v>
      </c>
      <c r="D189" s="2">
        <v>-2.5</v>
      </c>
      <c r="E189" s="1"/>
      <c r="F189" s="1"/>
      <c r="G189" s="1" t="s">
        <v>78</v>
      </c>
      <c r="H189" s="1" t="s">
        <v>79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>
        <v>104</v>
      </c>
      <c r="B190" s="2">
        <v>42.330000000000155</v>
      </c>
      <c r="C190" s="7">
        <v>43091</v>
      </c>
      <c r="D190" s="2">
        <v>-80</v>
      </c>
      <c r="E190" s="1"/>
      <c r="F190" s="1"/>
      <c r="G190" s="1" t="s">
        <v>68</v>
      </c>
      <c r="H190" s="1" t="s">
        <v>190</v>
      </c>
      <c r="I190" s="1" t="s">
        <v>200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>
        <v>103</v>
      </c>
      <c r="B191" s="2">
        <v>2.3300000000001546</v>
      </c>
      <c r="C191" s="7">
        <v>43095</v>
      </c>
      <c r="D191" s="2">
        <v>-40</v>
      </c>
      <c r="E191" s="1"/>
      <c r="F191" s="1"/>
      <c r="G191" s="1" t="s">
        <v>68</v>
      </c>
      <c r="H191" s="1" t="s">
        <v>202</v>
      </c>
      <c r="I191" s="1" t="s">
        <v>203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>
        <v>102</v>
      </c>
      <c r="B192" s="2">
        <v>-20.669999999999845</v>
      </c>
      <c r="C192" s="7">
        <v>43095</v>
      </c>
      <c r="D192" s="2">
        <v>-23</v>
      </c>
      <c r="E192" s="1"/>
      <c r="F192" s="1"/>
      <c r="G192" s="1" t="s">
        <v>68</v>
      </c>
      <c r="H192" s="1" t="s">
        <v>204</v>
      </c>
      <c r="I192" s="1" t="s">
        <v>205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>
        <v>101</v>
      </c>
      <c r="B193" s="2">
        <v>-23.169999999999845</v>
      </c>
      <c r="C193" s="7">
        <v>43095</v>
      </c>
      <c r="D193" s="2">
        <v>-2.5</v>
      </c>
      <c r="E193" s="1"/>
      <c r="F193" s="1"/>
      <c r="G193" s="1" t="s">
        <v>78</v>
      </c>
      <c r="H193" s="1" t="s">
        <v>79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>
        <v>100</v>
      </c>
      <c r="B194" s="2">
        <v>-58.169999999999845</v>
      </c>
      <c r="C194" s="7">
        <v>43096</v>
      </c>
      <c r="D194" s="2">
        <v>-35</v>
      </c>
      <c r="E194" s="1" t="s">
        <v>206</v>
      </c>
      <c r="F194" s="1"/>
      <c r="G194" s="1" t="s">
        <v>78</v>
      </c>
      <c r="H194" s="1" t="s">
        <v>207</v>
      </c>
      <c r="I194" s="1" t="s">
        <v>208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>
        <v>99</v>
      </c>
      <c r="B195" s="2">
        <v>641.83000000000015</v>
      </c>
      <c r="C195" s="7">
        <v>43098</v>
      </c>
      <c r="D195" s="2">
        <v>700</v>
      </c>
      <c r="E195" s="1"/>
      <c r="F195" s="1"/>
      <c r="G195" s="1" t="s">
        <v>40</v>
      </c>
      <c r="H195" s="1" t="s">
        <v>211</v>
      </c>
      <c r="I195" s="1" t="s">
        <v>212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>
        <v>98</v>
      </c>
      <c r="B196" s="2">
        <v>441.83000000000015</v>
      </c>
      <c r="C196" s="7">
        <v>43102</v>
      </c>
      <c r="D196" s="2">
        <v>-200</v>
      </c>
      <c r="E196" s="1"/>
      <c r="F196" s="1"/>
      <c r="G196" s="1" t="s">
        <v>68</v>
      </c>
      <c r="H196" s="1" t="s">
        <v>213</v>
      </c>
      <c r="I196" s="1" t="s">
        <v>215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>
        <v>97</v>
      </c>
      <c r="B197" s="2">
        <v>141.83000000000015</v>
      </c>
      <c r="C197" s="7">
        <v>43102</v>
      </c>
      <c r="D197" s="2">
        <v>-300</v>
      </c>
      <c r="E197" s="1"/>
      <c r="F197" s="1"/>
      <c r="G197" s="1" t="s">
        <v>68</v>
      </c>
      <c r="H197" s="1" t="s">
        <v>216</v>
      </c>
      <c r="I197" s="1" t="s">
        <v>217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>
        <v>94</v>
      </c>
      <c r="B198" s="2">
        <v>31.050000000000153</v>
      </c>
      <c r="C198" s="7">
        <v>43110</v>
      </c>
      <c r="D198" s="2">
        <v>-10</v>
      </c>
      <c r="E198" s="1" t="s">
        <v>230</v>
      </c>
      <c r="F198" s="1"/>
      <c r="G198" s="1" t="s">
        <v>78</v>
      </c>
      <c r="H198" s="1" t="s">
        <v>232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>
        <v>93</v>
      </c>
      <c r="B199" s="2">
        <v>11.050000000000153</v>
      </c>
      <c r="C199" s="7">
        <v>43118</v>
      </c>
      <c r="D199" s="2">
        <v>-20</v>
      </c>
      <c r="E199" s="1"/>
      <c r="F199" s="1"/>
      <c r="G199" s="1" t="s">
        <v>68</v>
      </c>
      <c r="H199" s="1" t="s">
        <v>234</v>
      </c>
      <c r="I199" s="1" t="s">
        <v>235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>
        <v>92</v>
      </c>
      <c r="B200" s="2">
        <v>3011.05</v>
      </c>
      <c r="C200" s="7">
        <v>43136</v>
      </c>
      <c r="D200" s="2">
        <v>3000</v>
      </c>
      <c r="E200" s="1"/>
      <c r="F200" s="1"/>
      <c r="G200" s="1" t="s">
        <v>40</v>
      </c>
      <c r="H200" s="1" t="s">
        <v>236</v>
      </c>
      <c r="I200" s="1" t="s">
        <v>237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>
        <v>91</v>
      </c>
      <c r="B201" s="2">
        <v>4998.05</v>
      </c>
      <c r="C201" s="7">
        <v>43136</v>
      </c>
      <c r="D201" s="2">
        <v>1987</v>
      </c>
      <c r="E201" s="1"/>
      <c r="F201" s="1"/>
      <c r="G201" s="1" t="s">
        <v>40</v>
      </c>
      <c r="H201" s="1" t="s">
        <v>236</v>
      </c>
      <c r="I201" s="1" t="s">
        <v>238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>
        <v>87</v>
      </c>
      <c r="B202" s="2">
        <v>3028.0200000000004</v>
      </c>
      <c r="C202" s="7">
        <v>43138</v>
      </c>
      <c r="D202" s="2">
        <v>-303.75</v>
      </c>
      <c r="E202" s="1"/>
      <c r="F202" s="1"/>
      <c r="G202" s="1" t="s">
        <v>68</v>
      </c>
      <c r="H202" s="1" t="s">
        <v>244</v>
      </c>
      <c r="I202" s="1" t="s">
        <v>245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>
        <v>86</v>
      </c>
      <c r="B203" s="2">
        <v>3025.5200000000004</v>
      </c>
      <c r="C203" s="7">
        <v>43138</v>
      </c>
      <c r="D203" s="2">
        <v>-2.5</v>
      </c>
      <c r="E203" s="1"/>
      <c r="F203" s="1"/>
      <c r="G203" s="1" t="s">
        <v>78</v>
      </c>
      <c r="H203" s="1" t="s">
        <v>79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>
        <v>84</v>
      </c>
      <c r="B204" s="2">
        <v>3051.0600000000004</v>
      </c>
      <c r="C204" s="7">
        <v>43139</v>
      </c>
      <c r="D204" s="2">
        <v>-300</v>
      </c>
      <c r="E204" s="1"/>
      <c r="F204" s="1"/>
      <c r="G204" s="1" t="s">
        <v>68</v>
      </c>
      <c r="H204" s="1" t="s">
        <v>248</v>
      </c>
      <c r="I204" s="1" t="s">
        <v>249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>
        <v>82</v>
      </c>
      <c r="B205" s="2">
        <v>2744.1600000000003</v>
      </c>
      <c r="C205" s="7">
        <v>43146</v>
      </c>
      <c r="D205" s="2">
        <v>-300</v>
      </c>
      <c r="E205" s="1"/>
      <c r="F205" s="1"/>
      <c r="G205" s="1" t="s">
        <v>68</v>
      </c>
      <c r="H205" s="1" t="s">
        <v>256</v>
      </c>
      <c r="I205" s="1" t="s">
        <v>257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>
        <v>81</v>
      </c>
      <c r="B206" s="2">
        <v>2444.1600000000003</v>
      </c>
      <c r="C206" s="7">
        <v>43147</v>
      </c>
      <c r="D206" s="2">
        <v>-300</v>
      </c>
      <c r="E206" s="1"/>
      <c r="F206" s="1"/>
      <c r="G206" s="1" t="s">
        <v>68</v>
      </c>
      <c r="H206" s="1" t="s">
        <v>259</v>
      </c>
      <c r="I206" s="1" t="s">
        <v>261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>
        <v>80</v>
      </c>
      <c r="B207" s="2">
        <v>2224.1600000000003</v>
      </c>
      <c r="C207" s="7">
        <v>43151</v>
      </c>
      <c r="D207" s="2">
        <v>-220</v>
      </c>
      <c r="E207" s="1"/>
      <c r="F207" s="1"/>
      <c r="G207" s="1" t="s">
        <v>68</v>
      </c>
      <c r="H207" s="1" t="s">
        <v>263</v>
      </c>
      <c r="I207" s="1" t="s">
        <v>264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>
        <v>79</v>
      </c>
      <c r="B208" s="2">
        <v>2141.1600000000003</v>
      </c>
      <c r="C208" s="7">
        <v>43151</v>
      </c>
      <c r="D208" s="2">
        <v>-83</v>
      </c>
      <c r="E208" s="1"/>
      <c r="F208" s="1"/>
      <c r="G208" s="1" t="s">
        <v>68</v>
      </c>
      <c r="H208" s="1" t="s">
        <v>265</v>
      </c>
      <c r="I208" s="1" t="s">
        <v>266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>
        <v>78</v>
      </c>
      <c r="B209" s="2">
        <v>2138.6600000000003</v>
      </c>
      <c r="C209" s="7">
        <v>43151</v>
      </c>
      <c r="D209" s="2">
        <v>-2.5</v>
      </c>
      <c r="E209" s="1"/>
      <c r="F209" s="1"/>
      <c r="G209" s="1" t="s">
        <v>78</v>
      </c>
      <c r="H209" s="1" t="s">
        <v>79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>
        <v>77</v>
      </c>
      <c r="B210" s="2">
        <v>1838.6600000000003</v>
      </c>
      <c r="C210" s="7">
        <v>43151</v>
      </c>
      <c r="D210" s="2">
        <v>-300</v>
      </c>
      <c r="E210" s="1"/>
      <c r="F210" s="1"/>
      <c r="G210" s="1" t="s">
        <v>68</v>
      </c>
      <c r="H210" s="1" t="s">
        <v>270</v>
      </c>
      <c r="I210" s="1" t="s">
        <v>271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>
        <v>76</v>
      </c>
      <c r="B211" s="2">
        <v>1735.6600000000003</v>
      </c>
      <c r="C211" s="7">
        <v>43151</v>
      </c>
      <c r="D211" s="2">
        <v>-103</v>
      </c>
      <c r="E211" s="1"/>
      <c r="F211" s="1"/>
      <c r="G211" s="1" t="s">
        <v>68</v>
      </c>
      <c r="H211" s="1" t="s">
        <v>272</v>
      </c>
      <c r="I211" s="1" t="s">
        <v>273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>
        <v>75</v>
      </c>
      <c r="B212" s="2">
        <v>1733.1600000000003</v>
      </c>
      <c r="C212" s="7">
        <v>43151</v>
      </c>
      <c r="D212" s="2">
        <v>-2.5</v>
      </c>
      <c r="E212" s="1"/>
      <c r="F212" s="1"/>
      <c r="G212" s="1" t="s">
        <v>78</v>
      </c>
      <c r="H212" s="1" t="s">
        <v>79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>
        <v>74</v>
      </c>
      <c r="B213" s="2">
        <v>1530.1600000000003</v>
      </c>
      <c r="C213" s="7">
        <v>43151</v>
      </c>
      <c r="D213" s="2">
        <v>-203</v>
      </c>
      <c r="E213" s="1"/>
      <c r="F213" s="1"/>
      <c r="G213" s="1" t="s">
        <v>68</v>
      </c>
      <c r="H213" s="1" t="s">
        <v>272</v>
      </c>
      <c r="I213" s="1" t="s">
        <v>275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>
        <v>73</v>
      </c>
      <c r="B214" s="2">
        <v>1527.6600000000003</v>
      </c>
      <c r="C214" s="7">
        <v>43151</v>
      </c>
      <c r="D214" s="2">
        <v>-2.5</v>
      </c>
      <c r="E214" s="1"/>
      <c r="F214" s="1"/>
      <c r="G214" s="1" t="s">
        <v>78</v>
      </c>
      <c r="H214" s="1" t="s">
        <v>79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>
        <v>72</v>
      </c>
      <c r="B215" s="2">
        <v>1224.6600000000003</v>
      </c>
      <c r="C215" s="7">
        <v>43153</v>
      </c>
      <c r="D215" s="2">
        <v>-303</v>
      </c>
      <c r="E215" s="1"/>
      <c r="F215" s="1"/>
      <c r="G215" s="1" t="s">
        <v>68</v>
      </c>
      <c r="H215" s="1" t="s">
        <v>277</v>
      </c>
      <c r="I215" s="1" t="s">
        <v>278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>
        <v>71</v>
      </c>
      <c r="B216" s="2">
        <v>1222.1600000000003</v>
      </c>
      <c r="C216" s="7">
        <v>43153</v>
      </c>
      <c r="D216" s="2">
        <v>-2.5</v>
      </c>
      <c r="E216" s="1"/>
      <c r="F216" s="1"/>
      <c r="G216" s="1" t="s">
        <v>78</v>
      </c>
      <c r="H216" s="1" t="s">
        <v>79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>
        <v>70</v>
      </c>
      <c r="B217" s="2">
        <v>919.16000000000031</v>
      </c>
      <c r="C217" s="7">
        <v>43154</v>
      </c>
      <c r="D217" s="2">
        <v>-303</v>
      </c>
      <c r="E217" s="1"/>
      <c r="F217" s="1"/>
      <c r="G217" s="1" t="s">
        <v>68</v>
      </c>
      <c r="H217" s="1" t="s">
        <v>279</v>
      </c>
      <c r="I217" s="1" t="s">
        <v>280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>
        <v>69</v>
      </c>
      <c r="B218" s="2">
        <v>916.66000000000031</v>
      </c>
      <c r="C218" s="7">
        <v>43154</v>
      </c>
      <c r="D218" s="2">
        <v>-2.5</v>
      </c>
      <c r="E218" s="1"/>
      <c r="F218" s="1"/>
      <c r="G218" s="1" t="s">
        <v>78</v>
      </c>
      <c r="H218" s="1" t="s">
        <v>79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>
        <v>68</v>
      </c>
      <c r="B219" s="2">
        <v>616.66000000000031</v>
      </c>
      <c r="C219" s="7">
        <v>43157</v>
      </c>
      <c r="D219" s="2">
        <v>-300</v>
      </c>
      <c r="E219" s="1"/>
      <c r="F219" s="1"/>
      <c r="G219" s="1" t="s">
        <v>68</v>
      </c>
      <c r="H219" s="1" t="s">
        <v>281</v>
      </c>
      <c r="I219" s="1" t="s">
        <v>282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>
        <v>67</v>
      </c>
      <c r="B220" s="2">
        <v>416.66000000000031</v>
      </c>
      <c r="C220" s="7">
        <v>43157</v>
      </c>
      <c r="D220" s="2">
        <v>-200</v>
      </c>
      <c r="E220" s="1"/>
      <c r="F220" s="1"/>
      <c r="G220" s="1" t="s">
        <v>68</v>
      </c>
      <c r="H220" s="1" t="s">
        <v>284</v>
      </c>
      <c r="I220" s="1" t="s">
        <v>285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>
        <v>66</v>
      </c>
      <c r="B221" s="2">
        <v>1116.6600000000003</v>
      </c>
      <c r="C221" s="7">
        <v>43158</v>
      </c>
      <c r="D221" s="2">
        <v>700</v>
      </c>
      <c r="E221" s="1"/>
      <c r="F221" s="1"/>
      <c r="G221" s="1" t="s">
        <v>40</v>
      </c>
      <c r="H221" s="1" t="s">
        <v>286</v>
      </c>
      <c r="I221" s="1" t="s">
        <v>287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>
        <v>65</v>
      </c>
      <c r="B222" s="2">
        <v>1016.6600000000003</v>
      </c>
      <c r="C222" s="7">
        <v>43159</v>
      </c>
      <c r="D222" s="2">
        <v>-100</v>
      </c>
      <c r="E222" s="1"/>
      <c r="F222" s="1"/>
      <c r="G222" s="1" t="s">
        <v>68</v>
      </c>
      <c r="H222" s="1" t="s">
        <v>289</v>
      </c>
      <c r="I222" s="1" t="s">
        <v>290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>
        <v>64</v>
      </c>
      <c r="B223" s="2">
        <v>813.66000000000031</v>
      </c>
      <c r="C223" s="7">
        <v>43159</v>
      </c>
      <c r="D223" s="2">
        <v>-203</v>
      </c>
      <c r="E223" s="1"/>
      <c r="F223" s="1"/>
      <c r="G223" s="1" t="s">
        <v>68</v>
      </c>
      <c r="H223" s="1" t="s">
        <v>291</v>
      </c>
      <c r="I223" s="1" t="s">
        <v>292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>
        <v>63</v>
      </c>
      <c r="B224" s="2">
        <v>811.16000000000031</v>
      </c>
      <c r="C224" s="7">
        <v>43159</v>
      </c>
      <c r="D224" s="2">
        <v>-2.5</v>
      </c>
      <c r="E224" s="1"/>
      <c r="F224" s="1"/>
      <c r="G224" s="1" t="s">
        <v>78</v>
      </c>
      <c r="H224" s="1" t="s">
        <v>79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>
        <v>60</v>
      </c>
      <c r="B225" s="2">
        <v>1269.1600000000003</v>
      </c>
      <c r="C225" s="7">
        <v>43161</v>
      </c>
      <c r="D225" s="2">
        <v>-2</v>
      </c>
      <c r="E225" s="1"/>
      <c r="F225" s="1"/>
      <c r="G225" s="1" t="s">
        <v>78</v>
      </c>
      <c r="H225" s="1" t="s">
        <v>298</v>
      </c>
      <c r="I225" s="1" t="s">
        <v>299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>
        <v>59</v>
      </c>
      <c r="B226" s="2">
        <v>1369.1600000000003</v>
      </c>
      <c r="C226" s="7">
        <v>43161</v>
      </c>
      <c r="D226" s="2">
        <v>100</v>
      </c>
      <c r="E226" s="1"/>
      <c r="F226" s="1"/>
      <c r="G226" s="1" t="s">
        <v>40</v>
      </c>
      <c r="H226" s="1" t="s">
        <v>300</v>
      </c>
      <c r="I226" s="1" t="s">
        <v>301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>
        <v>56</v>
      </c>
      <c r="B227" s="2">
        <v>394.59000000000032</v>
      </c>
      <c r="C227" s="7">
        <v>43161</v>
      </c>
      <c r="D227" s="2">
        <v>-103</v>
      </c>
      <c r="E227" s="1"/>
      <c r="F227" s="1"/>
      <c r="G227" s="1" t="s">
        <v>68</v>
      </c>
      <c r="H227" s="1" t="s">
        <v>308</v>
      </c>
      <c r="I227" s="1" t="s">
        <v>309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>
        <v>55</v>
      </c>
      <c r="B228" s="2">
        <v>392.09000000000032</v>
      </c>
      <c r="C228" s="7">
        <v>43161</v>
      </c>
      <c r="D228" s="2">
        <v>-2.5</v>
      </c>
      <c r="E228" s="1"/>
      <c r="F228" s="1"/>
      <c r="G228" s="1" t="s">
        <v>78</v>
      </c>
      <c r="H228" s="1" t="s">
        <v>79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>
        <v>54</v>
      </c>
      <c r="B229" s="2">
        <v>349.09000000000032</v>
      </c>
      <c r="C229" s="7">
        <v>43161</v>
      </c>
      <c r="D229" s="2">
        <v>-43</v>
      </c>
      <c r="E229" s="1"/>
      <c r="F229" s="1"/>
      <c r="G229" s="1" t="s">
        <v>68</v>
      </c>
      <c r="H229" s="1" t="s">
        <v>308</v>
      </c>
      <c r="I229" s="1" t="s">
        <v>310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>
        <v>53</v>
      </c>
      <c r="B230" s="2">
        <v>346.59000000000032</v>
      </c>
      <c r="C230" s="7">
        <v>43161</v>
      </c>
      <c r="D230" s="2">
        <v>-2.5</v>
      </c>
      <c r="E230" s="1"/>
      <c r="F230" s="1"/>
      <c r="G230" s="1" t="s">
        <v>78</v>
      </c>
      <c r="H230" s="1" t="s">
        <v>79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>
        <v>52</v>
      </c>
      <c r="B231" s="2">
        <v>263.59000000000032</v>
      </c>
      <c r="C231" s="7">
        <v>43161</v>
      </c>
      <c r="D231" s="2">
        <v>-83</v>
      </c>
      <c r="E231" s="1"/>
      <c r="F231" s="1"/>
      <c r="G231" s="1" t="s">
        <v>68</v>
      </c>
      <c r="H231" s="1" t="s">
        <v>312</v>
      </c>
      <c r="I231" s="1" t="s">
        <v>313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>
        <v>51</v>
      </c>
      <c r="B232" s="2">
        <v>261.09000000000032</v>
      </c>
      <c r="C232" s="7">
        <v>43161</v>
      </c>
      <c r="D232" s="2">
        <v>-2.5</v>
      </c>
      <c r="E232" s="1"/>
      <c r="F232" s="1"/>
      <c r="G232" s="1" t="s">
        <v>78</v>
      </c>
      <c r="H232" s="1" t="s">
        <v>79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>
        <v>49</v>
      </c>
      <c r="B233" s="2">
        <v>35.990000000000322</v>
      </c>
      <c r="C233" s="7">
        <v>43164</v>
      </c>
      <c r="D233" s="2">
        <v>-83</v>
      </c>
      <c r="E233" s="1"/>
      <c r="F233" s="1"/>
      <c r="G233" s="1" t="s">
        <v>68</v>
      </c>
      <c r="H233" s="1" t="s">
        <v>315</v>
      </c>
      <c r="I233" s="1" t="s">
        <v>316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>
        <v>48</v>
      </c>
      <c r="B234" s="2">
        <v>33.490000000000322</v>
      </c>
      <c r="C234" s="7">
        <v>43164</v>
      </c>
      <c r="D234" s="2">
        <v>-2.5</v>
      </c>
      <c r="E234" s="1"/>
      <c r="F234" s="1"/>
      <c r="G234" s="1" t="s">
        <v>78</v>
      </c>
      <c r="H234" s="1" t="s">
        <v>79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>
        <v>47</v>
      </c>
      <c r="B235" s="2">
        <v>93.490000000000322</v>
      </c>
      <c r="C235" s="7">
        <v>43166</v>
      </c>
      <c r="D235" s="2">
        <v>60</v>
      </c>
      <c r="E235" s="1"/>
      <c r="F235" s="1"/>
      <c r="G235" s="1" t="s">
        <v>40</v>
      </c>
      <c r="H235" s="1" t="s">
        <v>317</v>
      </c>
      <c r="I235" s="1" t="s">
        <v>318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>
        <v>46</v>
      </c>
      <c r="B236" s="2">
        <v>53.490000000000322</v>
      </c>
      <c r="C236" s="7">
        <v>43166</v>
      </c>
      <c r="D236" s="2">
        <v>-40</v>
      </c>
      <c r="E236" s="1"/>
      <c r="F236" s="1"/>
      <c r="G236" s="1" t="s">
        <v>68</v>
      </c>
      <c r="H236" s="1" t="s">
        <v>319</v>
      </c>
      <c r="I236" s="1" t="s">
        <v>320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>
        <v>45</v>
      </c>
      <c r="B237" s="2">
        <v>10.490000000000322</v>
      </c>
      <c r="C237" s="7">
        <v>43171</v>
      </c>
      <c r="D237" s="2">
        <v>-43</v>
      </c>
      <c r="E237" s="1"/>
      <c r="F237" s="1"/>
      <c r="G237" s="1" t="s">
        <v>68</v>
      </c>
      <c r="H237" s="1" t="s">
        <v>321</v>
      </c>
      <c r="I237" s="1" t="s">
        <v>323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>
        <v>44</v>
      </c>
      <c r="B238" s="2">
        <v>7.9900000000003217</v>
      </c>
      <c r="C238" s="7">
        <v>43171</v>
      </c>
      <c r="D238" s="2">
        <v>-2.5</v>
      </c>
      <c r="E238" s="1"/>
      <c r="F238" s="1"/>
      <c r="G238" s="1" t="s">
        <v>78</v>
      </c>
      <c r="H238" s="1" t="s">
        <v>79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>
        <v>43</v>
      </c>
      <c r="B239" s="2">
        <v>-15.009999999999678</v>
      </c>
      <c r="C239" s="7">
        <v>43171</v>
      </c>
      <c r="D239" s="2">
        <v>-23</v>
      </c>
      <c r="E239" s="1"/>
      <c r="F239" s="1"/>
      <c r="G239" s="1" t="s">
        <v>68</v>
      </c>
      <c r="H239" s="1" t="s">
        <v>321</v>
      </c>
      <c r="I239" s="1" t="s">
        <v>328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>
        <v>42</v>
      </c>
      <c r="B240" s="2">
        <v>-17.509999999999678</v>
      </c>
      <c r="C240" s="7">
        <v>43171</v>
      </c>
      <c r="D240" s="2">
        <v>-2.5</v>
      </c>
      <c r="E240" s="1"/>
      <c r="F240" s="1"/>
      <c r="G240" s="1" t="s">
        <v>78</v>
      </c>
      <c r="H240" s="1" t="s">
        <v>79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>
        <v>41</v>
      </c>
      <c r="B241" s="2">
        <v>-52.509999999999678</v>
      </c>
      <c r="C241" s="7">
        <v>43172</v>
      </c>
      <c r="D241" s="2">
        <v>-35</v>
      </c>
      <c r="E241" s="1" t="s">
        <v>331</v>
      </c>
      <c r="F241" s="1"/>
      <c r="G241" s="1" t="s">
        <v>78</v>
      </c>
      <c r="H241" s="1" t="s">
        <v>332</v>
      </c>
      <c r="I241" s="1" t="s">
        <v>208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>
        <v>40</v>
      </c>
      <c r="B242" s="2">
        <v>347.49000000000035</v>
      </c>
      <c r="C242" s="7">
        <v>43181</v>
      </c>
      <c r="D242" s="2">
        <v>400</v>
      </c>
      <c r="E242" s="1"/>
      <c r="F242" s="1"/>
      <c r="G242" s="1" t="s">
        <v>40</v>
      </c>
      <c r="H242" s="1" t="s">
        <v>333</v>
      </c>
      <c r="I242" s="1" t="s">
        <v>334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>
        <v>39</v>
      </c>
      <c r="B243" s="2">
        <v>164.49000000000035</v>
      </c>
      <c r="C243" s="7">
        <v>43185</v>
      </c>
      <c r="D243" s="2">
        <v>-183</v>
      </c>
      <c r="E243" s="1"/>
      <c r="F243" s="1"/>
      <c r="G243" s="1" t="s">
        <v>68</v>
      </c>
      <c r="H243" s="1" t="s">
        <v>335</v>
      </c>
      <c r="I243" s="1" t="s">
        <v>336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>
        <v>38</v>
      </c>
      <c r="B244" s="2">
        <v>161.99000000000035</v>
      </c>
      <c r="C244" s="7">
        <v>43185</v>
      </c>
      <c r="D244" s="2">
        <v>-2.5</v>
      </c>
      <c r="E244" s="1"/>
      <c r="F244" s="1"/>
      <c r="G244" s="1" t="s">
        <v>78</v>
      </c>
      <c r="H244" s="1" t="s">
        <v>79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>
        <v>37</v>
      </c>
      <c r="B245" s="2">
        <v>98.99000000000035</v>
      </c>
      <c r="C245" s="7">
        <v>43185</v>
      </c>
      <c r="D245" s="2">
        <v>-63</v>
      </c>
      <c r="E245" s="1"/>
      <c r="F245" s="1"/>
      <c r="G245" s="1" t="s">
        <v>68</v>
      </c>
      <c r="H245" s="1" t="s">
        <v>337</v>
      </c>
      <c r="I245" s="1" t="s">
        <v>338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>
        <v>36</v>
      </c>
      <c r="B246" s="2">
        <v>96.49000000000035</v>
      </c>
      <c r="C246" s="7">
        <v>43185</v>
      </c>
      <c r="D246" s="2">
        <v>-2.5</v>
      </c>
      <c r="E246" s="1"/>
      <c r="F246" s="1"/>
      <c r="G246" s="1" t="s">
        <v>78</v>
      </c>
      <c r="H246" s="1" t="s">
        <v>79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>
        <v>35</v>
      </c>
      <c r="B247" s="2">
        <v>46.49000000000035</v>
      </c>
      <c r="C247" s="7">
        <v>43187</v>
      </c>
      <c r="D247" s="2">
        <v>-50</v>
      </c>
      <c r="E247" s="1"/>
      <c r="F247" s="1"/>
      <c r="G247" s="1" t="s">
        <v>68</v>
      </c>
      <c r="H247" s="1" t="s">
        <v>342</v>
      </c>
      <c r="I247" s="1" t="s">
        <v>344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>
        <v>34</v>
      </c>
      <c r="B248" s="2">
        <v>14.81000000000035</v>
      </c>
      <c r="C248" s="7">
        <v>43187</v>
      </c>
      <c r="D248" s="2">
        <v>-31.68</v>
      </c>
      <c r="E248" s="1" t="s">
        <v>347</v>
      </c>
      <c r="F248" s="1"/>
      <c r="G248" s="1" t="s">
        <v>72</v>
      </c>
      <c r="H248" s="1" t="s">
        <v>348</v>
      </c>
      <c r="I248" s="1" t="s">
        <v>349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>
        <v>33</v>
      </c>
      <c r="B249" s="2">
        <v>4.8100000000003504</v>
      </c>
      <c r="C249" s="7">
        <v>43200</v>
      </c>
      <c r="D249" s="2">
        <v>-10</v>
      </c>
      <c r="E249" s="1" t="s">
        <v>230</v>
      </c>
      <c r="F249" s="1"/>
      <c r="G249" s="1" t="s">
        <v>78</v>
      </c>
      <c r="H249" s="1" t="s">
        <v>232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>
        <v>27</v>
      </c>
      <c r="B250" s="2">
        <v>21.380000000000354</v>
      </c>
      <c r="C250" s="7">
        <v>43229</v>
      </c>
      <c r="D250" s="2">
        <v>-10</v>
      </c>
      <c r="E250" s="1" t="s">
        <v>230</v>
      </c>
      <c r="F250" s="1"/>
      <c r="G250" s="1" t="s">
        <v>78</v>
      </c>
      <c r="H250" s="1" t="s">
        <v>232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>
        <v>26</v>
      </c>
      <c r="B251" s="2">
        <v>1.3800000000003543</v>
      </c>
      <c r="C251" s="7">
        <v>43231</v>
      </c>
      <c r="D251" s="2">
        <v>-20</v>
      </c>
      <c r="E251" s="1"/>
      <c r="F251" s="1"/>
      <c r="G251" s="1" t="s">
        <v>68</v>
      </c>
      <c r="H251" s="1" t="s">
        <v>358</v>
      </c>
      <c r="I251" s="1" t="s">
        <v>359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>
        <v>25</v>
      </c>
      <c r="B252" s="2">
        <v>-8.6199999999996457</v>
      </c>
      <c r="C252" s="7">
        <v>43262</v>
      </c>
      <c r="D252" s="2">
        <v>-10</v>
      </c>
      <c r="E252" s="1" t="s">
        <v>230</v>
      </c>
      <c r="F252" s="1"/>
      <c r="G252" s="1" t="s">
        <v>78</v>
      </c>
      <c r="H252" s="1" t="s">
        <v>232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>
        <v>22</v>
      </c>
      <c r="B253" s="2">
        <v>4.3800000000003543</v>
      </c>
      <c r="C253" s="7">
        <v>43290</v>
      </c>
      <c r="D253" s="2">
        <v>-20</v>
      </c>
      <c r="E253" s="1"/>
      <c r="F253" s="1"/>
      <c r="G253" s="1" t="s">
        <v>68</v>
      </c>
      <c r="H253" s="1" t="s">
        <v>362</v>
      </c>
      <c r="I253" s="1" t="s">
        <v>363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>
        <v>21</v>
      </c>
      <c r="B254" s="2">
        <v>-5.6199999999996457</v>
      </c>
      <c r="C254" s="7">
        <v>43292</v>
      </c>
      <c r="D254" s="2">
        <v>-10</v>
      </c>
      <c r="E254" s="1" t="s">
        <v>230</v>
      </c>
      <c r="F254" s="1"/>
      <c r="G254" s="1" t="s">
        <v>78</v>
      </c>
      <c r="H254" s="1" t="s">
        <v>232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>
        <v>20</v>
      </c>
      <c r="B255" s="2">
        <v>2994.3800000000006</v>
      </c>
      <c r="C255" s="7">
        <v>43308</v>
      </c>
      <c r="D255" s="2">
        <v>3000</v>
      </c>
      <c r="E255" s="1"/>
      <c r="F255" s="1"/>
      <c r="G255" s="1" t="s">
        <v>40</v>
      </c>
      <c r="H255" s="1" t="s">
        <v>364</v>
      </c>
      <c r="I255" s="1" t="s">
        <v>365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>
        <v>19</v>
      </c>
      <c r="B256" s="2">
        <v>3994.3800000000006</v>
      </c>
      <c r="C256" s="7">
        <v>43308</v>
      </c>
      <c r="D256" s="2">
        <v>1000</v>
      </c>
      <c r="E256" s="1"/>
      <c r="F256" s="1"/>
      <c r="G256" s="1" t="s">
        <v>40</v>
      </c>
      <c r="H256" s="1" t="s">
        <v>364</v>
      </c>
      <c r="I256" s="1" t="s">
        <v>366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>
        <v>18</v>
      </c>
      <c r="B257" s="2">
        <v>3691.8800000000006</v>
      </c>
      <c r="C257" s="7">
        <v>43311</v>
      </c>
      <c r="D257" s="2">
        <v>-302.5</v>
      </c>
      <c r="E257" s="1"/>
      <c r="F257" s="1"/>
      <c r="G257" s="1" t="s">
        <v>68</v>
      </c>
      <c r="H257" s="1" t="s">
        <v>367</v>
      </c>
      <c r="I257" s="1" t="s">
        <v>368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>
        <v>17</v>
      </c>
      <c r="B258" s="2">
        <v>3689.3800000000006</v>
      </c>
      <c r="C258" s="7">
        <v>43311</v>
      </c>
      <c r="D258" s="2">
        <v>-2.5</v>
      </c>
      <c r="E258" s="1"/>
      <c r="F258" s="1"/>
      <c r="G258" s="1" t="s">
        <v>78</v>
      </c>
      <c r="H258" s="1" t="s">
        <v>79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>
        <v>15</v>
      </c>
      <c r="B259" s="2">
        <v>2298.8000000000006</v>
      </c>
      <c r="C259" s="7">
        <v>43313</v>
      </c>
      <c r="D259" s="2">
        <v>-300</v>
      </c>
      <c r="E259" s="1"/>
      <c r="F259" s="1"/>
      <c r="G259" s="1" t="s">
        <v>68</v>
      </c>
      <c r="H259" s="1" t="s">
        <v>369</v>
      </c>
      <c r="I259" s="1" t="s">
        <v>370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>
        <v>14</v>
      </c>
      <c r="B260" s="2">
        <f>SUM(B129+D260)</f>
        <v>325.4799999999999</v>
      </c>
      <c r="C260" s="7">
        <v>43315</v>
      </c>
      <c r="D260" s="2">
        <v>-906.36</v>
      </c>
      <c r="E260" s="1" t="s">
        <v>371</v>
      </c>
      <c r="F260" s="1">
        <v>3543</v>
      </c>
      <c r="G260" s="1" t="s">
        <v>12</v>
      </c>
      <c r="H260" s="1" t="s">
        <v>372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>
        <v>12</v>
      </c>
      <c r="B261" s="2">
        <v>1008.8900000000006</v>
      </c>
      <c r="C261" s="7">
        <v>43318</v>
      </c>
      <c r="D261" s="2">
        <v>-300</v>
      </c>
      <c r="E261" s="1"/>
      <c r="F261" s="1"/>
      <c r="G261" s="1" t="s">
        <v>68</v>
      </c>
      <c r="H261" s="1" t="s">
        <v>373</v>
      </c>
      <c r="I261" s="1" t="s">
        <v>374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>
        <v>11</v>
      </c>
      <c r="B262" s="2">
        <v>1005.8900000000006</v>
      </c>
      <c r="C262" s="7">
        <v>43321</v>
      </c>
      <c r="D262" s="2">
        <v>-3</v>
      </c>
      <c r="E262" s="1"/>
      <c r="F262" s="1"/>
      <c r="G262" s="1" t="s">
        <v>78</v>
      </c>
      <c r="H262" s="1" t="s">
        <v>233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>
        <v>9</v>
      </c>
      <c r="B263" s="2">
        <v>1005.8900000000006</v>
      </c>
      <c r="C263" s="7">
        <v>43332</v>
      </c>
      <c r="D263" s="2">
        <v>-300</v>
      </c>
      <c r="E263" s="1"/>
      <c r="F263" s="1"/>
      <c r="G263" s="1" t="s">
        <v>68</v>
      </c>
      <c r="H263" s="1" t="s">
        <v>375</v>
      </c>
      <c r="I263" s="1" t="s">
        <v>376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>
        <v>8</v>
      </c>
      <c r="B264" s="2">
        <v>705.89000000000055</v>
      </c>
      <c r="C264" s="7">
        <v>43332</v>
      </c>
      <c r="D264" s="2">
        <v>-300</v>
      </c>
      <c r="E264" s="1"/>
      <c r="F264" s="1"/>
      <c r="G264" s="1" t="s">
        <v>68</v>
      </c>
      <c r="H264" s="1" t="s">
        <v>377</v>
      </c>
      <c r="I264" s="1" t="s">
        <v>378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>
        <v>7</v>
      </c>
      <c r="B265" s="2">
        <v>465.89000000000055</v>
      </c>
      <c r="C265" s="7">
        <v>43332</v>
      </c>
      <c r="D265" s="2">
        <v>-240</v>
      </c>
      <c r="E265" s="1"/>
      <c r="F265" s="1"/>
      <c r="G265" s="1" t="s">
        <v>68</v>
      </c>
      <c r="H265" s="1" t="s">
        <v>379</v>
      </c>
      <c r="I265" s="1" t="s">
        <v>380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>
        <v>5</v>
      </c>
      <c r="B266" s="2">
        <v>324.21000000000055</v>
      </c>
      <c r="C266" s="7">
        <v>43339</v>
      </c>
      <c r="D266" s="2">
        <v>280</v>
      </c>
      <c r="E266" s="1"/>
      <c r="F266" s="1"/>
      <c r="G266" s="1" t="s">
        <v>40</v>
      </c>
      <c r="H266" s="1" t="s">
        <v>381</v>
      </c>
      <c r="I266" s="1" t="s">
        <v>382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>
        <v>4</v>
      </c>
      <c r="B267" s="2">
        <v>624.21000000000049</v>
      </c>
      <c r="C267" s="7">
        <v>43339</v>
      </c>
      <c r="D267" s="2">
        <v>300</v>
      </c>
      <c r="E267" s="1"/>
      <c r="F267" s="1"/>
      <c r="G267" s="1" t="s">
        <v>40</v>
      </c>
      <c r="H267" s="1" t="s">
        <v>381</v>
      </c>
      <c r="I267" s="1" t="s">
        <v>383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>
        <v>3</v>
      </c>
      <c r="B268" s="2">
        <v>924.21000000000049</v>
      </c>
      <c r="C268" s="7">
        <v>43339</v>
      </c>
      <c r="D268" s="2">
        <v>300</v>
      </c>
      <c r="E268" s="1"/>
      <c r="F268" s="1"/>
      <c r="G268" s="1" t="s">
        <v>40</v>
      </c>
      <c r="H268" s="1" t="s">
        <v>92</v>
      </c>
      <c r="I268" s="1" t="s">
        <v>384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7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7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7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7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7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7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7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>
        <v>202</v>
      </c>
      <c r="B276" s="2"/>
      <c r="C276" s="7">
        <v>42835</v>
      </c>
      <c r="D276" s="2">
        <v>-572.84</v>
      </c>
      <c r="E276" s="1" t="s">
        <v>385</v>
      </c>
      <c r="F276" s="1">
        <v>3531</v>
      </c>
      <c r="G276" s="1" t="s">
        <v>12</v>
      </c>
      <c r="H276" s="1" t="s">
        <v>386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>
        <v>203</v>
      </c>
      <c r="B277" s="2"/>
      <c r="C277" s="7">
        <v>42835</v>
      </c>
      <c r="D277" s="2">
        <v>-500</v>
      </c>
      <c r="E277" s="1" t="s">
        <v>387</v>
      </c>
      <c r="F277" s="1">
        <v>3532</v>
      </c>
      <c r="G277" s="1" t="s">
        <v>12</v>
      </c>
      <c r="H277" s="1" t="s">
        <v>388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>
        <v>205</v>
      </c>
      <c r="B278" s="2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>
        <v>206</v>
      </c>
      <c r="B279" s="2"/>
      <c r="C279" s="7" t="s">
        <v>389</v>
      </c>
      <c r="D279" s="2">
        <v>1921.77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>
        <v>207</v>
      </c>
      <c r="B280" s="2"/>
      <c r="C280" s="1" t="s">
        <v>390</v>
      </c>
      <c r="D280" s="2">
        <v>1521.77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>
        <v>208</v>
      </c>
      <c r="B281" s="2"/>
      <c r="C281" s="1" t="s">
        <v>391</v>
      </c>
      <c r="D281" s="2">
        <v>2567.13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>
        <v>209</v>
      </c>
      <c r="B282" s="2"/>
      <c r="C282" s="1" t="s">
        <v>392</v>
      </c>
      <c r="D282" s="2">
        <v>4580.78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>
        <v>210</v>
      </c>
      <c r="B283" s="2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4"/>
  <sheetViews>
    <sheetView tabSelected="1" topLeftCell="H1" zoomScaleNormal="100" workbookViewId="0">
      <selection activeCell="J23" sqref="J23:K24"/>
    </sheetView>
  </sheetViews>
  <sheetFormatPr defaultRowHeight="15.75"/>
  <cols>
    <col min="1" max="1" width="17.625" bestFit="1" customWidth="1"/>
    <col min="2" max="2" width="9.5" style="44" bestFit="1" customWidth="1"/>
    <col min="3" max="3" width="1" customWidth="1"/>
    <col min="4" max="4" width="17.625" bestFit="1" customWidth="1"/>
    <col min="5" max="5" width="10.125" style="43" bestFit="1" customWidth="1"/>
    <col min="6" max="6" width="1" customWidth="1"/>
    <col min="7" max="7" width="17.625" bestFit="1" customWidth="1"/>
    <col min="8" max="8" width="10.125" style="43" bestFit="1" customWidth="1"/>
    <col min="9" max="9" width="1" customWidth="1"/>
    <col min="10" max="10" width="19" customWidth="1"/>
    <col min="11" max="11" width="10.125" bestFit="1" customWidth="1"/>
  </cols>
  <sheetData>
    <row r="1" spans="1:11">
      <c r="A1" s="45">
        <v>42826</v>
      </c>
      <c r="D1" s="45">
        <v>42979</v>
      </c>
      <c r="G1" s="45">
        <v>43132</v>
      </c>
      <c r="J1" s="45">
        <v>43282</v>
      </c>
      <c r="K1" s="43"/>
    </row>
    <row r="2" spans="1:11">
      <c r="A2" s="48" t="s">
        <v>406</v>
      </c>
      <c r="B2" s="51">
        <v>1318.36</v>
      </c>
      <c r="D2" s="48" t="s">
        <v>406</v>
      </c>
      <c r="E2" s="49">
        <v>2748.1</v>
      </c>
      <c r="G2" s="48" t="s">
        <v>406</v>
      </c>
      <c r="H2" s="49">
        <v>1681.06</v>
      </c>
      <c r="J2" s="48" t="s">
        <v>406</v>
      </c>
      <c r="K2" s="49">
        <v>2245.54</v>
      </c>
    </row>
    <row r="3" spans="1:11">
      <c r="A3" s="48" t="s">
        <v>407</v>
      </c>
      <c r="B3" s="51">
        <v>503.41</v>
      </c>
      <c r="D3" s="48" t="s">
        <v>407</v>
      </c>
      <c r="E3" s="49">
        <v>903.32</v>
      </c>
      <c r="G3" s="48" t="s">
        <v>407</v>
      </c>
      <c r="H3" s="49">
        <v>325.54000000000002</v>
      </c>
      <c r="J3" s="48" t="s">
        <v>407</v>
      </c>
      <c r="K3" s="49">
        <v>20</v>
      </c>
    </row>
    <row r="4" spans="1:11">
      <c r="A4" s="48" t="s">
        <v>408</v>
      </c>
      <c r="B4" s="51">
        <v>-400</v>
      </c>
      <c r="D4" s="48" t="s">
        <v>408</v>
      </c>
      <c r="E4" s="49">
        <f>-SUM(705+128.06+393.24)</f>
        <v>-1226.3</v>
      </c>
      <c r="G4" s="48" t="s">
        <v>408</v>
      </c>
      <c r="H4" s="49">
        <v>-1666.28</v>
      </c>
      <c r="J4" s="48" t="s">
        <v>408</v>
      </c>
      <c r="K4" s="49">
        <v>-1090.58</v>
      </c>
    </row>
    <row r="5" spans="1:11">
      <c r="A5" s="48" t="s">
        <v>409</v>
      </c>
      <c r="B5" s="51">
        <f>SUM(B2:B4)</f>
        <v>1421.77</v>
      </c>
      <c r="D5" s="48" t="s">
        <v>409</v>
      </c>
      <c r="E5" s="51">
        <f>SUM(E2:E4)</f>
        <v>2425.12</v>
      </c>
      <c r="G5" s="48" t="s">
        <v>409</v>
      </c>
      <c r="H5" s="51">
        <f>SUM(H2:H4)</f>
        <v>340.31999999999994</v>
      </c>
      <c r="J5" s="48" t="s">
        <v>409</v>
      </c>
      <c r="K5" s="51">
        <f>SUM(K2:K4)</f>
        <v>1174.96</v>
      </c>
    </row>
    <row r="6" spans="1:11">
      <c r="A6" s="48" t="s">
        <v>410</v>
      </c>
      <c r="B6" s="50">
        <f>B5-B9</f>
        <v>0</v>
      </c>
      <c r="D6" s="48" t="s">
        <v>410</v>
      </c>
      <c r="E6" s="50">
        <f>E5-E9</f>
        <v>0</v>
      </c>
      <c r="G6" s="48" t="s">
        <v>410</v>
      </c>
      <c r="H6" s="50">
        <f>H5-H9</f>
        <v>-1666.28</v>
      </c>
      <c r="J6" s="48" t="s">
        <v>410</v>
      </c>
      <c r="K6" s="50">
        <f>K5-K9</f>
        <v>-299.64999999999986</v>
      </c>
    </row>
    <row r="7" spans="1:11" ht="7.5" customHeight="1">
      <c r="A7" s="46"/>
      <c r="K7" s="43"/>
    </row>
    <row r="8" spans="1:11">
      <c r="A8" s="47">
        <v>42856</v>
      </c>
      <c r="D8" s="45">
        <v>43009</v>
      </c>
      <c r="G8" s="45">
        <v>43160</v>
      </c>
      <c r="J8" s="45">
        <v>43313</v>
      </c>
      <c r="K8" s="43"/>
    </row>
    <row r="9" spans="1:11">
      <c r="A9" s="48" t="s">
        <v>406</v>
      </c>
      <c r="B9" s="51">
        <v>1421.77</v>
      </c>
      <c r="D9" s="48" t="s">
        <v>406</v>
      </c>
      <c r="E9" s="49">
        <v>2425.12</v>
      </c>
      <c r="G9" s="48" t="s">
        <v>406</v>
      </c>
      <c r="H9" s="49">
        <v>2006.6</v>
      </c>
      <c r="J9" s="48" t="s">
        <v>406</v>
      </c>
      <c r="K9" s="49">
        <v>1474.61</v>
      </c>
    </row>
    <row r="10" spans="1:11">
      <c r="A10" s="48" t="s">
        <v>407</v>
      </c>
      <c r="B10" s="51">
        <v>738.33</v>
      </c>
      <c r="D10" s="48" t="s">
        <v>407</v>
      </c>
      <c r="E10" s="49">
        <v>0</v>
      </c>
      <c r="G10" s="48" t="s">
        <v>407</v>
      </c>
      <c r="H10" s="49">
        <v>460</v>
      </c>
      <c r="J10" s="48" t="s">
        <v>407</v>
      </c>
      <c r="K10" s="49">
        <v>300</v>
      </c>
    </row>
    <row r="11" spans="1:11">
      <c r="A11" s="48" t="s">
        <v>408</v>
      </c>
      <c r="B11" s="51">
        <v>-497.58</v>
      </c>
      <c r="D11" s="48" t="s">
        <v>408</v>
      </c>
      <c r="E11" s="49">
        <v>0</v>
      </c>
      <c r="G11" s="48" t="s">
        <v>408</v>
      </c>
      <c r="H11" s="49">
        <f>-SUM(818.11+53.46+142.1)</f>
        <v>-1013.6700000000001</v>
      </c>
      <c r="J11" s="48" t="s">
        <v>408</v>
      </c>
      <c r="K11" s="49">
        <v>-83.55</v>
      </c>
    </row>
    <row r="12" spans="1:11">
      <c r="A12" s="48" t="s">
        <v>409</v>
      </c>
      <c r="B12" s="51">
        <v>1852.89</v>
      </c>
      <c r="D12" s="48" t="s">
        <v>409</v>
      </c>
      <c r="E12" s="51">
        <f>SUM(E9:E11)</f>
        <v>2425.12</v>
      </c>
      <c r="G12" s="48" t="s">
        <v>409</v>
      </c>
      <c r="H12" s="51">
        <f>SUM(H9:H11)</f>
        <v>1452.9299999999998</v>
      </c>
      <c r="J12" s="48" t="s">
        <v>409</v>
      </c>
      <c r="K12" s="51">
        <f>SUM(K9:K11)</f>
        <v>1691.06</v>
      </c>
    </row>
    <row r="13" spans="1:11">
      <c r="A13" s="48" t="s">
        <v>410</v>
      </c>
      <c r="B13" s="50">
        <f>B12-B16</f>
        <v>0</v>
      </c>
      <c r="D13" s="48" t="s">
        <v>410</v>
      </c>
      <c r="E13" s="50">
        <f>E12-E16</f>
        <v>-15.5</v>
      </c>
      <c r="G13" s="48" t="s">
        <v>410</v>
      </c>
      <c r="H13" s="50">
        <f>H12-H16</f>
        <v>129.48999999999978</v>
      </c>
      <c r="J13" s="48" t="s">
        <v>410</v>
      </c>
      <c r="K13" s="50">
        <f>K12-K16</f>
        <v>139.39999999999986</v>
      </c>
    </row>
    <row r="14" spans="1:11" ht="7.5" customHeight="1">
      <c r="A14" s="46"/>
    </row>
    <row r="15" spans="1:11">
      <c r="A15" s="47">
        <v>42887</v>
      </c>
      <c r="D15" s="45">
        <v>43040</v>
      </c>
      <c r="G15" s="45">
        <v>43191</v>
      </c>
      <c r="J15" s="45">
        <v>43344</v>
      </c>
      <c r="K15" s="43"/>
    </row>
    <row r="16" spans="1:11">
      <c r="A16" s="48" t="s">
        <v>406</v>
      </c>
      <c r="B16" s="51">
        <v>1852.89</v>
      </c>
      <c r="D16" s="48" t="s">
        <v>406</v>
      </c>
      <c r="E16" s="49">
        <v>2440.62</v>
      </c>
      <c r="G16" s="48" t="s">
        <v>406</v>
      </c>
      <c r="H16" s="49">
        <v>1323.44</v>
      </c>
      <c r="J16" s="48" t="s">
        <v>406</v>
      </c>
      <c r="K16" s="49">
        <v>1551.66</v>
      </c>
    </row>
    <row r="17" spans="1:11">
      <c r="A17" s="48" t="s">
        <v>407</v>
      </c>
      <c r="B17" s="51">
        <v>714.24</v>
      </c>
      <c r="D17" s="48" t="s">
        <v>407</v>
      </c>
      <c r="E17" s="49">
        <v>408</v>
      </c>
      <c r="G17" s="48" t="s">
        <v>407</v>
      </c>
      <c r="H17" s="49">
        <v>0</v>
      </c>
      <c r="J17" s="48" t="s">
        <v>407</v>
      </c>
      <c r="K17" s="49">
        <v>3945.48</v>
      </c>
    </row>
    <row r="18" spans="1:11">
      <c r="A18" s="48" t="s">
        <v>408</v>
      </c>
      <c r="B18" s="51">
        <v>-700</v>
      </c>
      <c r="D18" s="48" t="s">
        <v>408</v>
      </c>
      <c r="E18" s="49">
        <f>-SUM(562.84+112+87.85)</f>
        <v>-762.69</v>
      </c>
      <c r="G18" s="48" t="s">
        <v>408</v>
      </c>
      <c r="H18" s="49">
        <v>-445.34</v>
      </c>
      <c r="J18" s="48" t="s">
        <v>408</v>
      </c>
      <c r="K18" s="49">
        <v>-535.37</v>
      </c>
    </row>
    <row r="19" spans="1:11">
      <c r="A19" s="48" t="s">
        <v>409</v>
      </c>
      <c r="B19" s="51">
        <f>SUM(B16:B18)</f>
        <v>1867.13</v>
      </c>
      <c r="D19" s="48" t="s">
        <v>409</v>
      </c>
      <c r="E19" s="51">
        <f>SUM(E16:E18)</f>
        <v>2085.9299999999998</v>
      </c>
      <c r="G19" s="48" t="s">
        <v>409</v>
      </c>
      <c r="H19" s="51">
        <f>SUM(H16:H18)</f>
        <v>878.10000000000014</v>
      </c>
      <c r="J19" s="48" t="s">
        <v>409</v>
      </c>
      <c r="K19" s="51">
        <f>SUM(K16:K18)</f>
        <v>4961.7700000000004</v>
      </c>
    </row>
    <row r="20" spans="1:11">
      <c r="A20" s="48" t="s">
        <v>410</v>
      </c>
      <c r="B20" s="50">
        <f>B19-B23</f>
        <v>0</v>
      </c>
      <c r="D20" s="48" t="s">
        <v>410</v>
      </c>
      <c r="E20" s="50">
        <f>E19-E23</f>
        <v>721.27999999999975</v>
      </c>
      <c r="G20" s="48" t="s">
        <v>410</v>
      </c>
      <c r="H20" s="50">
        <f>H19-H23</f>
        <v>-752.23999999999978</v>
      </c>
      <c r="J20" s="48" t="s">
        <v>411</v>
      </c>
      <c r="K20" s="50">
        <v>-205.77</v>
      </c>
    </row>
    <row r="21" spans="1:11" ht="7.5" customHeight="1">
      <c r="A21" s="46"/>
    </row>
    <row r="22" spans="1:11">
      <c r="A22" s="47">
        <v>42917</v>
      </c>
      <c r="D22" s="45">
        <v>43070</v>
      </c>
      <c r="G22" s="45">
        <v>43221</v>
      </c>
    </row>
    <row r="23" spans="1:11">
      <c r="A23" s="48" t="s">
        <v>406</v>
      </c>
      <c r="B23" s="51">
        <v>1867.13</v>
      </c>
      <c r="D23" s="48" t="s">
        <v>406</v>
      </c>
      <c r="E23" s="49">
        <v>1364.65</v>
      </c>
      <c r="G23" s="48" t="s">
        <v>406</v>
      </c>
      <c r="H23" s="49">
        <v>1630.34</v>
      </c>
      <c r="J23" s="52"/>
    </row>
    <row r="24" spans="1:11">
      <c r="A24" s="48" t="s">
        <v>407</v>
      </c>
      <c r="B24" s="51">
        <v>346.72</v>
      </c>
      <c r="D24" s="48" t="s">
        <v>407</v>
      </c>
      <c r="E24" s="49">
        <v>819</v>
      </c>
      <c r="G24" s="48" t="s">
        <v>407</v>
      </c>
      <c r="H24" s="49">
        <v>512</v>
      </c>
    </row>
    <row r="25" spans="1:11">
      <c r="A25" s="48" t="s">
        <v>408</v>
      </c>
      <c r="B25" s="51">
        <f>-SUM(67.69+49.54)</f>
        <v>-117.22999999999999</v>
      </c>
      <c r="D25" s="48" t="s">
        <v>408</v>
      </c>
      <c r="E25" s="49">
        <f>-SUM(89.61)</f>
        <v>-89.61</v>
      </c>
      <c r="G25" s="48" t="s">
        <v>408</v>
      </c>
      <c r="H25" s="49">
        <v>-40.090000000000003</v>
      </c>
    </row>
    <row r="26" spans="1:11">
      <c r="A26" s="48" t="s">
        <v>409</v>
      </c>
      <c r="B26" s="51">
        <f>SUM(B23:B25)</f>
        <v>2096.6200000000003</v>
      </c>
      <c r="D26" s="48" t="s">
        <v>409</v>
      </c>
      <c r="E26" s="51">
        <f>SUM(E23:E25)</f>
        <v>2094.04</v>
      </c>
      <c r="G26" s="48" t="s">
        <v>409</v>
      </c>
      <c r="H26" s="51">
        <f>SUM(H23:H25)</f>
        <v>2102.25</v>
      </c>
    </row>
    <row r="27" spans="1:11">
      <c r="A27" s="48" t="s">
        <v>410</v>
      </c>
      <c r="B27" s="50">
        <f>B26-B30</f>
        <v>2.5700000000001637</v>
      </c>
      <c r="D27" s="48" t="s">
        <v>410</v>
      </c>
      <c r="E27" s="50">
        <f>E26-E30</f>
        <v>475.20000000000005</v>
      </c>
      <c r="G27" s="48" t="s">
        <v>410</v>
      </c>
      <c r="H27" s="50">
        <f>H26-H30</f>
        <v>368.71000000000004</v>
      </c>
    </row>
    <row r="28" spans="1:11" ht="7.5" customHeight="1">
      <c r="A28" s="46"/>
    </row>
    <row r="29" spans="1:11">
      <c r="A29" s="47">
        <v>42948</v>
      </c>
      <c r="D29" s="45">
        <v>43101</v>
      </c>
      <c r="G29" s="45">
        <v>43252</v>
      </c>
    </row>
    <row r="30" spans="1:11">
      <c r="A30" s="48" t="s">
        <v>406</v>
      </c>
      <c r="B30" s="51">
        <v>2094.0500000000002</v>
      </c>
      <c r="D30" s="48" t="s">
        <v>406</v>
      </c>
      <c r="E30" s="49">
        <v>1618.84</v>
      </c>
      <c r="G30" s="48" t="s">
        <v>406</v>
      </c>
      <c r="H30" s="49">
        <v>1733.54</v>
      </c>
    </row>
    <row r="31" spans="1:11">
      <c r="A31" s="48" t="s">
        <v>407</v>
      </c>
      <c r="B31" s="51">
        <v>2530</v>
      </c>
      <c r="D31" s="48" t="s">
        <v>407</v>
      </c>
      <c r="E31" s="49">
        <v>80</v>
      </c>
      <c r="G31" s="48" t="s">
        <v>407</v>
      </c>
      <c r="H31" s="49">
        <v>13</v>
      </c>
    </row>
    <row r="32" spans="1:11">
      <c r="A32" s="48" t="s">
        <v>408</v>
      </c>
      <c r="B32" s="51">
        <f>-SUM(1130.11+45.84+700)</f>
        <v>-1875.9499999999998</v>
      </c>
      <c r="D32" s="48" t="s">
        <v>408</v>
      </c>
      <c r="E32" s="49">
        <v>-180.78</v>
      </c>
      <c r="G32" s="48" t="s">
        <v>408</v>
      </c>
      <c r="H32" s="49">
        <v>0</v>
      </c>
    </row>
    <row r="33" spans="1:8">
      <c r="A33" s="48" t="s">
        <v>409</v>
      </c>
      <c r="B33" s="51">
        <f>SUM(B30:B32)</f>
        <v>2748.1000000000004</v>
      </c>
      <c r="D33" s="48" t="s">
        <v>409</v>
      </c>
      <c r="E33" s="51">
        <f>SUM(E30:E32)</f>
        <v>1518.06</v>
      </c>
      <c r="G33" s="48" t="s">
        <v>409</v>
      </c>
      <c r="H33" s="51">
        <f>SUM(H30:H32)</f>
        <v>1746.54</v>
      </c>
    </row>
    <row r="34" spans="1:8">
      <c r="A34" s="48" t="s">
        <v>410</v>
      </c>
      <c r="B34" s="50">
        <f>B33-E2</f>
        <v>0</v>
      </c>
      <c r="D34" s="48" t="s">
        <v>410</v>
      </c>
      <c r="E34" s="50">
        <f>E33-H2</f>
        <v>-163</v>
      </c>
      <c r="G34" s="48" t="s">
        <v>410</v>
      </c>
      <c r="H34" s="50">
        <f>H33-K2</f>
        <v>-499</v>
      </c>
    </row>
  </sheetData>
  <pageMargins left="0.7" right="0.7" top="0.75" bottom="0.75" header="0.3" footer="0.3"/>
  <pageSetup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76" workbookViewId="0">
      <selection activeCell="D102" sqref="D102"/>
    </sheetView>
  </sheetViews>
  <sheetFormatPr defaultColWidth="11.25" defaultRowHeight="15" customHeight="1"/>
  <cols>
    <col min="1" max="1" width="6" customWidth="1"/>
    <col min="2" max="2" width="13.375" customWidth="1"/>
    <col min="3" max="3" width="9.375" bestFit="1" customWidth="1"/>
    <col min="4" max="4" width="10.625" customWidth="1"/>
    <col min="5" max="5" width="49.5" customWidth="1"/>
    <col min="6" max="6" width="5.125" customWidth="1"/>
    <col min="7" max="7" width="10.625" customWidth="1"/>
    <col min="8" max="8" width="41.375" customWidth="1"/>
    <col min="9" max="9" width="74.625" customWidth="1"/>
    <col min="10" max="10" width="11" customWidth="1"/>
    <col min="11" max="26" width="9" customWidth="1"/>
  </cols>
  <sheetData>
    <row r="1" spans="1:26" ht="15.75">
      <c r="A1" s="1" t="s">
        <v>0</v>
      </c>
      <c r="B1" s="2" t="s">
        <v>1</v>
      </c>
      <c r="C1" s="1" t="s">
        <v>3</v>
      </c>
      <c r="D1" s="2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1"/>
      <c r="B2" s="2"/>
      <c r="C2" s="4"/>
      <c r="D2" s="2"/>
      <c r="E2" s="1" t="s">
        <v>10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>
      <c r="A3" s="1"/>
      <c r="B3" s="2">
        <v>1318.36</v>
      </c>
      <c r="C3" s="7">
        <v>42837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1">
        <v>201</v>
      </c>
      <c r="B4" s="2">
        <v>918.3599999999999</v>
      </c>
      <c r="C4" s="7">
        <v>42856</v>
      </c>
      <c r="D4" s="2">
        <v>-400</v>
      </c>
      <c r="E4" s="1" t="s">
        <v>11</v>
      </c>
      <c r="F4" s="1">
        <v>3533</v>
      </c>
      <c r="G4" s="1" t="s">
        <v>12</v>
      </c>
      <c r="H4" s="1" t="s">
        <v>13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1">
        <v>204</v>
      </c>
      <c r="B5" s="2">
        <v>1421.77</v>
      </c>
      <c r="C5" s="7">
        <v>42835</v>
      </c>
      <c r="D5" s="2">
        <v>503.41</v>
      </c>
      <c r="E5" s="1" t="s">
        <v>14</v>
      </c>
      <c r="F5" s="1"/>
      <c r="G5" s="1" t="s">
        <v>15</v>
      </c>
      <c r="H5" s="1" t="s">
        <v>16</v>
      </c>
      <c r="I5" s="1" t="s">
        <v>17</v>
      </c>
      <c r="J5" s="9">
        <v>0.5229166666666667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1"/>
      <c r="B6" s="2"/>
      <c r="C6" s="7"/>
      <c r="D6" s="2"/>
      <c r="E6" s="1"/>
      <c r="F6" s="1"/>
      <c r="G6" s="1"/>
      <c r="H6" s="1"/>
      <c r="I6" s="1"/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1"/>
      <c r="B7" s="2">
        <v>1421.77</v>
      </c>
      <c r="C7" s="7"/>
      <c r="D7" s="2"/>
      <c r="E7" s="1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>
      <c r="A8" s="1">
        <v>200</v>
      </c>
      <c r="B8" s="2">
        <v>1114.56</v>
      </c>
      <c r="C8" s="7">
        <v>42870</v>
      </c>
      <c r="D8" s="2">
        <v>-307.20999999999998</v>
      </c>
      <c r="E8" s="1" t="s">
        <v>19</v>
      </c>
      <c r="F8" s="1">
        <v>3534</v>
      </c>
      <c r="G8" s="1" t="s">
        <v>12</v>
      </c>
      <c r="H8" s="1" t="s">
        <v>20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>
      <c r="A9" s="1">
        <v>198</v>
      </c>
      <c r="B9" s="2">
        <v>1852.8899999999999</v>
      </c>
      <c r="C9" s="7">
        <v>42887</v>
      </c>
      <c r="D9" s="2">
        <v>738.33</v>
      </c>
      <c r="E9" s="1" t="s">
        <v>21</v>
      </c>
      <c r="F9" s="1"/>
      <c r="G9" s="1" t="s">
        <v>15</v>
      </c>
      <c r="H9" s="1" t="s">
        <v>22</v>
      </c>
      <c r="I9" s="1" t="s">
        <v>17</v>
      </c>
      <c r="J9" s="9">
        <v>0.59046296296296297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1"/>
      <c r="B10" s="2"/>
      <c r="C10" s="7"/>
      <c r="D10" s="2"/>
      <c r="E10" s="1"/>
      <c r="F10" s="1"/>
      <c r="G10" s="1"/>
      <c r="H10" s="1"/>
      <c r="I10" s="1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1"/>
      <c r="B11" s="2">
        <v>1852.8899999999999</v>
      </c>
      <c r="C11" s="7"/>
      <c r="D11" s="2"/>
      <c r="E11" s="1" t="s">
        <v>23</v>
      </c>
      <c r="F11" s="1"/>
      <c r="G11" s="1"/>
      <c r="H11" s="1"/>
      <c r="I11" s="1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1">
        <v>199</v>
      </c>
      <c r="B12" s="2"/>
      <c r="C12" s="7">
        <v>42880</v>
      </c>
      <c r="D12" s="2">
        <v>-100</v>
      </c>
      <c r="E12" s="1" t="s">
        <v>24</v>
      </c>
      <c r="F12" s="1">
        <v>3527</v>
      </c>
      <c r="G12" s="1" t="s">
        <v>12</v>
      </c>
      <c r="H12" s="1" t="s">
        <v>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1">
        <v>197</v>
      </c>
      <c r="B13" s="2">
        <v>2567.13</v>
      </c>
      <c r="C13" s="7">
        <v>42894</v>
      </c>
      <c r="D13" s="2">
        <v>714.24</v>
      </c>
      <c r="E13" s="1" t="s">
        <v>26</v>
      </c>
      <c r="F13" s="1"/>
      <c r="G13" s="1" t="s">
        <v>15</v>
      </c>
      <c r="H13" s="1" t="s">
        <v>27</v>
      </c>
      <c r="I13" s="1" t="s">
        <v>28</v>
      </c>
      <c r="J13" s="9">
        <v>0.63267361111111109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>
      <c r="A14" s="1">
        <v>196</v>
      </c>
      <c r="B14" s="2">
        <v>1867.13</v>
      </c>
      <c r="C14" s="7">
        <v>42916</v>
      </c>
      <c r="D14" s="2">
        <v>-700</v>
      </c>
      <c r="E14" s="1" t="s">
        <v>29</v>
      </c>
      <c r="F14" s="1">
        <v>3535</v>
      </c>
      <c r="G14" s="1" t="s">
        <v>12</v>
      </c>
      <c r="H14" s="1" t="s">
        <v>30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>
      <c r="A15" s="1"/>
      <c r="B15" s="2"/>
      <c r="C15" s="1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2">
        <v>1867.13</v>
      </c>
      <c r="C16" s="1"/>
      <c r="D16" s="2"/>
      <c r="E16" s="1" t="s">
        <v>31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1">
        <v>195</v>
      </c>
      <c r="B17" s="2">
        <v>1799.44</v>
      </c>
      <c r="C17" s="7">
        <v>42923</v>
      </c>
      <c r="D17" s="2">
        <v>-67.69</v>
      </c>
      <c r="E17" s="1" t="s">
        <v>32</v>
      </c>
      <c r="F17" s="1">
        <v>3537</v>
      </c>
      <c r="G17" s="1" t="s">
        <v>12</v>
      </c>
      <c r="H17" s="1" t="s">
        <v>33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>
        <v>194</v>
      </c>
      <c r="B18" s="2">
        <v>1749.9</v>
      </c>
      <c r="C18" s="7">
        <v>42930</v>
      </c>
      <c r="D18" s="2">
        <v>-49.54</v>
      </c>
      <c r="E18" s="1" t="s">
        <v>34</v>
      </c>
      <c r="F18" s="1">
        <v>3536</v>
      </c>
      <c r="G18" s="1" t="s">
        <v>12</v>
      </c>
      <c r="H18" s="1" t="s">
        <v>35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">
        <v>193</v>
      </c>
      <c r="B19" s="2">
        <v>2096.62</v>
      </c>
      <c r="C19" s="7">
        <v>42942</v>
      </c>
      <c r="D19" s="2">
        <v>346.72</v>
      </c>
      <c r="E19" s="1" t="s">
        <v>36</v>
      </c>
      <c r="F19" s="1"/>
      <c r="G19" s="1" t="s">
        <v>15</v>
      </c>
      <c r="H19" s="1" t="s">
        <v>37</v>
      </c>
      <c r="I19" s="1" t="s">
        <v>17</v>
      </c>
      <c r="J19" s="9">
        <v>0.61085648148148153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2">
        <v>2096.62</v>
      </c>
      <c r="C21" s="1"/>
      <c r="D21" s="1"/>
      <c r="E21" s="1" t="s">
        <v>38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>
        <v>191</v>
      </c>
      <c r="B22" s="2">
        <v>4096.62</v>
      </c>
      <c r="C22" s="7">
        <v>42954</v>
      </c>
      <c r="D22" s="2">
        <v>2000</v>
      </c>
      <c r="E22" s="1" t="s">
        <v>39</v>
      </c>
      <c r="F22" s="1"/>
      <c r="G22" s="1" t="s">
        <v>40</v>
      </c>
      <c r="H22" s="1" t="s">
        <v>41</v>
      </c>
      <c r="I22" s="1" t="s">
        <v>42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>
        <v>183</v>
      </c>
      <c r="B23" s="2">
        <v>4050.7799999999997</v>
      </c>
      <c r="C23" s="7">
        <v>42954</v>
      </c>
      <c r="D23" s="2">
        <v>-45.84</v>
      </c>
      <c r="E23" s="1" t="s">
        <v>43</v>
      </c>
      <c r="F23" s="1">
        <v>3538</v>
      </c>
      <c r="G23" s="1" t="s">
        <v>12</v>
      </c>
      <c r="H23" s="1" t="s">
        <v>44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>
        <v>175</v>
      </c>
      <c r="B24" s="2">
        <v>2920.67</v>
      </c>
      <c r="C24" s="7">
        <v>42970</v>
      </c>
      <c r="D24" s="2">
        <v>-1130.1099999999999</v>
      </c>
      <c r="E24" s="1" t="s">
        <v>45</v>
      </c>
      <c r="F24" s="1">
        <v>3539</v>
      </c>
      <c r="G24" s="1" t="s">
        <v>12</v>
      </c>
      <c r="H24" s="1" t="s">
        <v>46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>
        <v>192</v>
      </c>
      <c r="B25" s="2">
        <v>3250.67</v>
      </c>
      <c r="C25" s="7">
        <v>42954</v>
      </c>
      <c r="D25" s="2">
        <v>330</v>
      </c>
      <c r="E25" s="1" t="s">
        <v>47</v>
      </c>
      <c r="F25" s="1"/>
      <c r="G25" s="1" t="s">
        <v>40</v>
      </c>
      <c r="H25" s="1" t="s">
        <v>48</v>
      </c>
      <c r="I25" s="1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>
        <v>190</v>
      </c>
      <c r="B26" s="2">
        <v>3280.67</v>
      </c>
      <c r="C26" s="7">
        <v>42954</v>
      </c>
      <c r="D26" s="2">
        <v>30</v>
      </c>
      <c r="E26" s="1" t="s">
        <v>47</v>
      </c>
      <c r="F26" s="1"/>
      <c r="G26" s="1" t="s">
        <v>40</v>
      </c>
      <c r="H26" s="1" t="s">
        <v>48</v>
      </c>
      <c r="I26" s="1" t="s">
        <v>50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>
        <v>189</v>
      </c>
      <c r="B27" s="2">
        <v>3310.67</v>
      </c>
      <c r="C27" s="7">
        <v>42954</v>
      </c>
      <c r="D27" s="2">
        <v>30</v>
      </c>
      <c r="E27" s="1" t="s">
        <v>47</v>
      </c>
      <c r="F27" s="1"/>
      <c r="G27" s="1" t="s">
        <v>40</v>
      </c>
      <c r="H27" s="1" t="s">
        <v>48</v>
      </c>
      <c r="I27" s="1" t="s">
        <v>51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>
        <v>188</v>
      </c>
      <c r="B28" s="2">
        <v>3340.67</v>
      </c>
      <c r="C28" s="7">
        <v>42954</v>
      </c>
      <c r="D28" s="2">
        <v>30</v>
      </c>
      <c r="E28" s="1" t="s">
        <v>47</v>
      </c>
      <c r="F28" s="1"/>
      <c r="G28" s="1" t="s">
        <v>40</v>
      </c>
      <c r="H28" s="1" t="s">
        <v>48</v>
      </c>
      <c r="I28" s="1" t="s">
        <v>52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>
        <v>187</v>
      </c>
      <c r="B29" s="2">
        <v>3369.67</v>
      </c>
      <c r="C29" s="7">
        <v>42954</v>
      </c>
      <c r="D29" s="2">
        <v>29</v>
      </c>
      <c r="E29" s="1" t="s">
        <v>47</v>
      </c>
      <c r="F29" s="1"/>
      <c r="G29" s="1" t="s">
        <v>40</v>
      </c>
      <c r="H29" s="1" t="s">
        <v>48</v>
      </c>
      <c r="I29" s="1" t="s">
        <v>53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>
        <v>186</v>
      </c>
      <c r="B30" s="2">
        <v>3399.67</v>
      </c>
      <c r="C30" s="7">
        <v>42954</v>
      </c>
      <c r="D30" s="2">
        <v>30</v>
      </c>
      <c r="E30" s="1" t="s">
        <v>47</v>
      </c>
      <c r="F30" s="1"/>
      <c r="G30" s="1" t="s">
        <v>40</v>
      </c>
      <c r="H30" s="1" t="s">
        <v>48</v>
      </c>
      <c r="I30" s="1" t="s">
        <v>54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>
        <v>185</v>
      </c>
      <c r="B31" s="2">
        <v>3425.67</v>
      </c>
      <c r="C31" s="7">
        <v>42954</v>
      </c>
      <c r="D31" s="2">
        <v>26</v>
      </c>
      <c r="E31" s="1" t="s">
        <v>47</v>
      </c>
      <c r="F31" s="1"/>
      <c r="G31" s="1" t="s">
        <v>40</v>
      </c>
      <c r="H31" s="1" t="s">
        <v>48</v>
      </c>
      <c r="I31" s="1" t="s">
        <v>55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>
        <v>184</v>
      </c>
      <c r="B32" s="2">
        <v>3450.67</v>
      </c>
      <c r="C32" s="7">
        <v>42954</v>
      </c>
      <c r="D32" s="2">
        <v>25</v>
      </c>
      <c r="E32" s="1" t="s">
        <v>47</v>
      </c>
      <c r="F32" s="1"/>
      <c r="G32" s="1" t="s">
        <v>40</v>
      </c>
      <c r="H32" s="1" t="s">
        <v>48</v>
      </c>
      <c r="I32" s="1" t="s">
        <v>56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7">
        <v>2750.67</v>
      </c>
      <c r="C33" s="18"/>
      <c r="D33" s="17">
        <v>-700</v>
      </c>
      <c r="E33" s="18" t="s">
        <v>57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2">
        <v>2750.67</v>
      </c>
      <c r="C35" s="1"/>
      <c r="D35" s="1"/>
      <c r="E35" s="1" t="s">
        <v>58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>
        <v>170</v>
      </c>
      <c r="B36" s="2">
        <v>2788.67</v>
      </c>
      <c r="C36" s="7">
        <v>42986</v>
      </c>
      <c r="D36" s="2">
        <v>38</v>
      </c>
      <c r="E36" s="1" t="s">
        <v>59</v>
      </c>
      <c r="F36" s="1"/>
      <c r="G36" s="1" t="s">
        <v>40</v>
      </c>
      <c r="H36" s="1" t="s">
        <v>60</v>
      </c>
      <c r="I36" s="1" t="s">
        <v>61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>
        <v>169</v>
      </c>
      <c r="B37" s="2">
        <v>2838.67</v>
      </c>
      <c r="C37" s="7">
        <v>42986</v>
      </c>
      <c r="D37" s="2">
        <v>50</v>
      </c>
      <c r="E37" s="1" t="s">
        <v>59</v>
      </c>
      <c r="F37" s="1"/>
      <c r="G37" s="1" t="s">
        <v>40</v>
      </c>
      <c r="H37" s="1" t="s">
        <v>60</v>
      </c>
      <c r="I37" s="1" t="s">
        <v>62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>
        <v>168</v>
      </c>
      <c r="B38" s="2">
        <v>2903.67</v>
      </c>
      <c r="C38" s="7">
        <v>42986</v>
      </c>
      <c r="D38" s="2">
        <v>65</v>
      </c>
      <c r="E38" s="1" t="s">
        <v>59</v>
      </c>
      <c r="F38" s="1"/>
      <c r="G38" s="1" t="s">
        <v>40</v>
      </c>
      <c r="H38" s="1" t="s">
        <v>60</v>
      </c>
      <c r="I38" s="1" t="s">
        <v>63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>
        <v>167</v>
      </c>
      <c r="B39" s="2">
        <v>3038.67</v>
      </c>
      <c r="C39" s="7">
        <v>42986</v>
      </c>
      <c r="D39" s="2">
        <v>135</v>
      </c>
      <c r="E39" s="1" t="s">
        <v>59</v>
      </c>
      <c r="F39" s="1"/>
      <c r="G39" s="1" t="s">
        <v>40</v>
      </c>
      <c r="H39" s="1" t="s">
        <v>60</v>
      </c>
      <c r="I39" s="1" t="s">
        <v>64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>
        <v>166</v>
      </c>
      <c r="B40" s="2">
        <v>3162.67</v>
      </c>
      <c r="C40" s="7">
        <v>42986</v>
      </c>
      <c r="D40" s="2">
        <v>124</v>
      </c>
      <c r="E40" s="1" t="s">
        <v>59</v>
      </c>
      <c r="F40" s="1"/>
      <c r="G40" s="1" t="s">
        <v>40</v>
      </c>
      <c r="H40" s="1" t="s">
        <v>60</v>
      </c>
      <c r="I40" s="1" t="s">
        <v>65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>
        <v>165</v>
      </c>
      <c r="B41" s="2">
        <v>3287.67</v>
      </c>
      <c r="C41" s="7">
        <v>42986</v>
      </c>
      <c r="D41" s="2">
        <v>125</v>
      </c>
      <c r="E41" s="1" t="s">
        <v>59</v>
      </c>
      <c r="F41" s="1"/>
      <c r="G41" s="1" t="s">
        <v>40</v>
      </c>
      <c r="H41" s="1" t="s">
        <v>60</v>
      </c>
      <c r="I41" s="1" t="s">
        <v>66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>
        <v>164</v>
      </c>
      <c r="B42" s="2">
        <v>3412.67</v>
      </c>
      <c r="C42" s="7">
        <v>42986</v>
      </c>
      <c r="D42" s="2">
        <v>125</v>
      </c>
      <c r="E42" s="1" t="s">
        <v>59</v>
      </c>
      <c r="F42" s="1"/>
      <c r="G42" s="1" t="s">
        <v>40</v>
      </c>
      <c r="H42" s="1" t="s">
        <v>60</v>
      </c>
      <c r="I42" s="1" t="s">
        <v>67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>
        <v>163</v>
      </c>
      <c r="B43" s="2">
        <v>3458.67</v>
      </c>
      <c r="C43" s="7">
        <v>42986</v>
      </c>
      <c r="D43" s="2">
        <v>46</v>
      </c>
      <c r="E43" s="1" t="s">
        <v>59</v>
      </c>
      <c r="F43" s="1"/>
      <c r="G43" s="1" t="s">
        <v>40</v>
      </c>
      <c r="H43" s="1" t="s">
        <v>60</v>
      </c>
      <c r="I43" s="1" t="s">
        <v>71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>
        <v>162</v>
      </c>
      <c r="B44" s="2">
        <v>3508.67</v>
      </c>
      <c r="C44" s="7">
        <v>42986</v>
      </c>
      <c r="D44" s="2">
        <v>50</v>
      </c>
      <c r="E44" s="1" t="s">
        <v>59</v>
      </c>
      <c r="F44" s="1"/>
      <c r="G44" s="1" t="s">
        <v>40</v>
      </c>
      <c r="H44" s="1" t="s">
        <v>60</v>
      </c>
      <c r="I44" s="1" t="s">
        <v>76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>
        <v>161</v>
      </c>
      <c r="B45" s="2">
        <v>3653.67</v>
      </c>
      <c r="C45" s="7">
        <v>42986</v>
      </c>
      <c r="D45" s="2">
        <v>145</v>
      </c>
      <c r="E45" s="1" t="s">
        <v>59</v>
      </c>
      <c r="F45" s="1"/>
      <c r="G45" s="1" t="s">
        <v>40</v>
      </c>
      <c r="H45" s="1" t="s">
        <v>60</v>
      </c>
      <c r="I45" s="1" t="s">
        <v>80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>
        <v>160</v>
      </c>
      <c r="B46" s="2">
        <v>3525.61</v>
      </c>
      <c r="C46" s="7">
        <v>42989</v>
      </c>
      <c r="D46" s="2">
        <v>-128.06</v>
      </c>
      <c r="E46" s="1" t="s">
        <v>83</v>
      </c>
      <c r="F46" s="1"/>
      <c r="G46" s="1" t="s">
        <v>72</v>
      </c>
      <c r="H46" s="1" t="s">
        <v>85</v>
      </c>
      <c r="I46" s="1" t="s">
        <v>87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>
        <v>159</v>
      </c>
      <c r="B47" s="2">
        <v>3132.37</v>
      </c>
      <c r="C47" s="7">
        <v>42989</v>
      </c>
      <c r="D47" s="2">
        <v>-393.24</v>
      </c>
      <c r="E47" s="1" t="s">
        <v>88</v>
      </c>
      <c r="F47" s="1"/>
      <c r="G47" s="1" t="s">
        <v>72</v>
      </c>
      <c r="H47" s="1" t="s">
        <v>85</v>
      </c>
      <c r="I47" s="1" t="s">
        <v>89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>
        <v>152</v>
      </c>
      <c r="B48" s="2">
        <v>2427.37</v>
      </c>
      <c r="C48" s="7">
        <v>43031</v>
      </c>
      <c r="D48" s="2">
        <v>-705</v>
      </c>
      <c r="E48" s="1" t="s">
        <v>90</v>
      </c>
      <c r="F48" s="1">
        <v>3541</v>
      </c>
      <c r="G48" s="1" t="s">
        <v>12</v>
      </c>
      <c r="H48" s="1" t="s">
        <v>91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7">
        <v>2427.69</v>
      </c>
      <c r="C49" s="18"/>
      <c r="D49" s="17">
        <v>0.32</v>
      </c>
      <c r="E49" s="18" t="s">
        <v>94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3">
        <v>2427.69</v>
      </c>
      <c r="C51" s="1"/>
      <c r="D51" s="1"/>
      <c r="E51" s="1" t="s">
        <v>98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>
        <v>2898.19</v>
      </c>
      <c r="C52" s="1"/>
      <c r="D52" s="17">
        <v>470.5</v>
      </c>
      <c r="E52" s="18" t="s">
        <v>101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>
        <v>90</v>
      </c>
      <c r="B53" s="2">
        <v>2408.19</v>
      </c>
      <c r="C53" s="7">
        <v>43137</v>
      </c>
      <c r="D53" s="2">
        <v>-490</v>
      </c>
      <c r="E53" s="1" t="s">
        <v>395</v>
      </c>
      <c r="F53" s="1"/>
      <c r="G53" s="1" t="s">
        <v>72</v>
      </c>
      <c r="H53" s="1" t="s">
        <v>103</v>
      </c>
      <c r="I53" s="1" t="s">
        <v>171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7">
        <v>2443.19</v>
      </c>
      <c r="C54" s="1"/>
      <c r="D54" s="17">
        <v>35</v>
      </c>
      <c r="E54" s="18" t="s">
        <v>396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3">
        <v>2443.19</v>
      </c>
      <c r="C56" s="1"/>
      <c r="D56" s="1"/>
      <c r="E56" s="20" t="s">
        <v>105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>
        <v>151</v>
      </c>
      <c r="B57" s="2">
        <v>1880.35</v>
      </c>
      <c r="C57" s="7">
        <v>43039</v>
      </c>
      <c r="D57" s="2">
        <v>-562.84</v>
      </c>
      <c r="E57" s="1" t="s">
        <v>111</v>
      </c>
      <c r="F57" s="1"/>
      <c r="G57" s="1" t="s">
        <v>72</v>
      </c>
      <c r="H57" s="1" t="s">
        <v>109</v>
      </c>
      <c r="I57" s="1" t="s">
        <v>110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>
        <v>149</v>
      </c>
      <c r="B58" s="2">
        <v>1768.35</v>
      </c>
      <c r="C58" s="7">
        <v>43040</v>
      </c>
      <c r="D58" s="2">
        <v>-112</v>
      </c>
      <c r="E58" s="1" t="s">
        <v>112</v>
      </c>
      <c r="F58" s="1"/>
      <c r="G58" s="1" t="s">
        <v>72</v>
      </c>
      <c r="H58" s="1" t="s">
        <v>113</v>
      </c>
      <c r="I58" s="1" t="s">
        <v>114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>
        <v>147</v>
      </c>
      <c r="B59" s="2">
        <v>1680.5</v>
      </c>
      <c r="C59" s="7">
        <v>43045</v>
      </c>
      <c r="D59" s="2">
        <v>-87.85</v>
      </c>
      <c r="E59" s="1" t="s">
        <v>117</v>
      </c>
      <c r="F59" s="1"/>
      <c r="G59" s="1" t="s">
        <v>72</v>
      </c>
      <c r="H59" s="1" t="s">
        <v>120</v>
      </c>
      <c r="I59" s="1" t="s">
        <v>121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>
        <v>148</v>
      </c>
      <c r="B60" s="2">
        <v>2088.5</v>
      </c>
      <c r="C60" s="7">
        <v>43042</v>
      </c>
      <c r="D60" s="2">
        <v>408</v>
      </c>
      <c r="E60" s="1" t="s">
        <v>124</v>
      </c>
      <c r="F60" s="1"/>
      <c r="G60" s="1" t="s">
        <v>15</v>
      </c>
      <c r="H60" s="1" t="s">
        <v>125</v>
      </c>
      <c r="I60" s="1" t="s">
        <v>28</v>
      </c>
      <c r="J60" s="9">
        <v>0.64234953703703701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>
        <v>89</v>
      </c>
      <c r="B61" s="2">
        <v>1367.22</v>
      </c>
      <c r="C61" s="7">
        <v>43137</v>
      </c>
      <c r="D61" s="2">
        <v>-721.28</v>
      </c>
      <c r="E61" s="1" t="s">
        <v>239</v>
      </c>
      <c r="F61" s="1"/>
      <c r="G61" s="1" t="s">
        <v>72</v>
      </c>
      <c r="H61" s="1" t="s">
        <v>103</v>
      </c>
      <c r="I61" s="1" t="s">
        <v>131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>
        <v>88</v>
      </c>
      <c r="B62" s="2">
        <v>912.22</v>
      </c>
      <c r="C62" s="7">
        <v>43137</v>
      </c>
      <c r="D62" s="2">
        <v>-455</v>
      </c>
      <c r="E62" s="1" t="s">
        <v>239</v>
      </c>
      <c r="F62" s="1"/>
      <c r="G62" s="1" t="s">
        <v>72</v>
      </c>
      <c r="H62" s="1" t="s">
        <v>103</v>
      </c>
      <c r="I62" s="1" t="s">
        <v>104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7">
        <v>912.04000000000008</v>
      </c>
      <c r="C63" s="1"/>
      <c r="D63" s="17">
        <v>-0.18</v>
      </c>
      <c r="E63" s="18" t="s">
        <v>137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1"/>
      <c r="D64" s="17"/>
      <c r="E64" s="1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>
        <v>912.04</v>
      </c>
      <c r="C65" s="1"/>
      <c r="D65" s="17"/>
      <c r="E65" s="20" t="s">
        <v>138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>
        <v>117</v>
      </c>
      <c r="B66" s="2">
        <v>822.43</v>
      </c>
      <c r="C66" s="7">
        <v>43080</v>
      </c>
      <c r="D66" s="2">
        <v>-89.61</v>
      </c>
      <c r="E66" s="1" t="s">
        <v>143</v>
      </c>
      <c r="F66" s="1"/>
      <c r="G66" s="1" t="s">
        <v>72</v>
      </c>
      <c r="H66" s="1" t="s">
        <v>144</v>
      </c>
      <c r="I66" s="1" t="s">
        <v>145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>
        <v>134</v>
      </c>
      <c r="B67" s="2">
        <v>851.43</v>
      </c>
      <c r="C67" s="7">
        <v>43076</v>
      </c>
      <c r="D67" s="2">
        <v>29</v>
      </c>
      <c r="E67" s="20" t="s">
        <v>146</v>
      </c>
      <c r="F67" s="1"/>
      <c r="G67" s="1" t="s">
        <v>40</v>
      </c>
      <c r="H67" s="1" t="s">
        <v>147</v>
      </c>
      <c r="I67" s="1" t="s">
        <v>148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>
        <v>133</v>
      </c>
      <c r="B68" s="2">
        <v>881.43</v>
      </c>
      <c r="C68" s="7">
        <v>43076</v>
      </c>
      <c r="D68" s="2">
        <v>30</v>
      </c>
      <c r="E68" s="20" t="s">
        <v>146</v>
      </c>
      <c r="F68" s="1"/>
      <c r="G68" s="1" t="s">
        <v>40</v>
      </c>
      <c r="H68" s="1" t="s">
        <v>147</v>
      </c>
      <c r="I68" s="1" t="s">
        <v>149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>
        <v>132</v>
      </c>
      <c r="B69" s="2">
        <v>911.43</v>
      </c>
      <c r="C69" s="7">
        <v>43076</v>
      </c>
      <c r="D69" s="2">
        <v>30</v>
      </c>
      <c r="E69" s="20" t="s">
        <v>146</v>
      </c>
      <c r="F69" s="1"/>
      <c r="G69" s="1" t="s">
        <v>40</v>
      </c>
      <c r="H69" s="1" t="s">
        <v>147</v>
      </c>
      <c r="I69" s="1" t="s">
        <v>151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>
        <v>131</v>
      </c>
      <c r="B70" s="2">
        <v>941.43</v>
      </c>
      <c r="C70" s="7">
        <v>43076</v>
      </c>
      <c r="D70" s="2">
        <v>30</v>
      </c>
      <c r="E70" s="20" t="s">
        <v>146</v>
      </c>
      <c r="F70" s="1"/>
      <c r="G70" s="1" t="s">
        <v>40</v>
      </c>
      <c r="H70" s="1" t="s">
        <v>147</v>
      </c>
      <c r="I70" s="1" t="s">
        <v>152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>
        <v>130</v>
      </c>
      <c r="B71" s="2">
        <v>971.43</v>
      </c>
      <c r="C71" s="7">
        <v>43076</v>
      </c>
      <c r="D71" s="2">
        <v>30</v>
      </c>
      <c r="E71" s="20" t="s">
        <v>146</v>
      </c>
      <c r="F71" s="1"/>
      <c r="G71" s="1" t="s">
        <v>40</v>
      </c>
      <c r="H71" s="1" t="s">
        <v>147</v>
      </c>
      <c r="I71" s="1" t="s">
        <v>155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>
        <v>129</v>
      </c>
      <c r="B72" s="2">
        <v>1001.43</v>
      </c>
      <c r="C72" s="7">
        <v>43076</v>
      </c>
      <c r="D72" s="2">
        <v>30</v>
      </c>
      <c r="E72" s="20" t="s">
        <v>146</v>
      </c>
      <c r="F72" s="1"/>
      <c r="G72" s="1" t="s">
        <v>40</v>
      </c>
      <c r="H72" s="1" t="s">
        <v>147</v>
      </c>
      <c r="I72" s="1" t="s">
        <v>157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>
        <v>128</v>
      </c>
      <c r="B73" s="2">
        <v>1031.4299999999998</v>
      </c>
      <c r="C73" s="7">
        <v>43076</v>
      </c>
      <c r="D73" s="2">
        <v>30</v>
      </c>
      <c r="E73" s="20" t="s">
        <v>146</v>
      </c>
      <c r="F73" s="1"/>
      <c r="G73" s="1" t="s">
        <v>40</v>
      </c>
      <c r="H73" s="1" t="s">
        <v>147</v>
      </c>
      <c r="I73" s="1" t="s">
        <v>158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>
        <v>127</v>
      </c>
      <c r="B74" s="2">
        <v>1176.4299999999998</v>
      </c>
      <c r="C74" s="7">
        <v>43076</v>
      </c>
      <c r="D74" s="2">
        <v>145</v>
      </c>
      <c r="E74" s="20" t="s">
        <v>146</v>
      </c>
      <c r="F74" s="1"/>
      <c r="G74" s="1" t="s">
        <v>40</v>
      </c>
      <c r="H74" s="1" t="s">
        <v>147</v>
      </c>
      <c r="I74" s="1" t="s">
        <v>160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>
        <v>126</v>
      </c>
      <c r="B75" s="2">
        <v>1186.4299999999998</v>
      </c>
      <c r="C75" s="7">
        <v>43076</v>
      </c>
      <c r="D75" s="2">
        <v>10</v>
      </c>
      <c r="E75" s="20" t="s">
        <v>146</v>
      </c>
      <c r="F75" s="1"/>
      <c r="G75" s="1" t="s">
        <v>40</v>
      </c>
      <c r="H75" s="1" t="s">
        <v>163</v>
      </c>
      <c r="I75" s="1" t="s">
        <v>164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>
        <v>125</v>
      </c>
      <c r="B76" s="2">
        <v>1491.4299999999998</v>
      </c>
      <c r="C76" s="7">
        <v>43076</v>
      </c>
      <c r="D76" s="2">
        <v>305</v>
      </c>
      <c r="E76" s="20" t="s">
        <v>146</v>
      </c>
      <c r="F76" s="1"/>
      <c r="G76" s="1" t="s">
        <v>40</v>
      </c>
      <c r="H76" s="1" t="s">
        <v>147</v>
      </c>
      <c r="I76" s="1" t="s">
        <v>165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>
        <v>124</v>
      </c>
      <c r="B77" s="2">
        <v>1521.4299999999998</v>
      </c>
      <c r="C77" s="7">
        <v>43076</v>
      </c>
      <c r="D77" s="2">
        <v>30</v>
      </c>
      <c r="E77" s="20" t="s">
        <v>146</v>
      </c>
      <c r="F77" s="1"/>
      <c r="G77" s="1" t="s">
        <v>40</v>
      </c>
      <c r="H77" s="1" t="s">
        <v>147</v>
      </c>
      <c r="I77" s="1" t="s">
        <v>166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>
        <v>123</v>
      </c>
      <c r="B78" s="2">
        <v>1551.4299999999998</v>
      </c>
      <c r="C78" s="7">
        <v>43076</v>
      </c>
      <c r="D78" s="2">
        <v>30</v>
      </c>
      <c r="E78" s="20" t="s">
        <v>146</v>
      </c>
      <c r="F78" s="1"/>
      <c r="G78" s="1" t="s">
        <v>40</v>
      </c>
      <c r="H78" s="1" t="s">
        <v>147</v>
      </c>
      <c r="I78" s="1" t="s">
        <v>167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>
        <v>122</v>
      </c>
      <c r="B79" s="2">
        <v>1581.4299999999998</v>
      </c>
      <c r="C79" s="7">
        <v>43076</v>
      </c>
      <c r="D79" s="2">
        <v>30</v>
      </c>
      <c r="E79" s="20" t="s">
        <v>146</v>
      </c>
      <c r="F79" s="1"/>
      <c r="G79" s="1" t="s">
        <v>40</v>
      </c>
      <c r="H79" s="1" t="s">
        <v>147</v>
      </c>
      <c r="I79" s="1" t="s">
        <v>168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>
        <v>121</v>
      </c>
      <c r="B80" s="2">
        <v>1611.4299999999998</v>
      </c>
      <c r="C80" s="7">
        <v>43076</v>
      </c>
      <c r="D80" s="2">
        <v>30</v>
      </c>
      <c r="E80" s="20" t="s">
        <v>146</v>
      </c>
      <c r="F80" s="1"/>
      <c r="G80" s="1" t="s">
        <v>40</v>
      </c>
      <c r="H80" s="1" t="s">
        <v>147</v>
      </c>
      <c r="I80" s="1" t="s">
        <v>169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>
        <v>120</v>
      </c>
      <c r="B81" s="2">
        <v>1641.4299999999998</v>
      </c>
      <c r="C81" s="7">
        <v>43076</v>
      </c>
      <c r="D81" s="2">
        <v>30</v>
      </c>
      <c r="E81" s="20" t="s">
        <v>146</v>
      </c>
      <c r="F81" s="1"/>
      <c r="G81" s="1" t="s">
        <v>40</v>
      </c>
      <c r="H81" s="1" t="s">
        <v>147</v>
      </c>
      <c r="I81" s="1" t="s">
        <v>172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7">
        <v>1656.4299999999998</v>
      </c>
      <c r="C82" s="1"/>
      <c r="D82" s="17">
        <v>15</v>
      </c>
      <c r="E82" s="18" t="s">
        <v>397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"/>
      <c r="C83" s="1"/>
      <c r="D83" s="17"/>
      <c r="E83" s="1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>
        <v>1656.43</v>
      </c>
      <c r="C84" s="1"/>
      <c r="D84" s="17"/>
      <c r="E84" s="20" t="s">
        <v>181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>
        <v>96</v>
      </c>
      <c r="B85" s="2">
        <v>1736.43</v>
      </c>
      <c r="C85" s="7">
        <v>43104</v>
      </c>
      <c r="D85" s="2">
        <v>80</v>
      </c>
      <c r="E85" s="1" t="s">
        <v>185</v>
      </c>
      <c r="F85" s="1"/>
      <c r="G85" s="1" t="s">
        <v>40</v>
      </c>
      <c r="H85" s="1" t="s">
        <v>186</v>
      </c>
      <c r="I85" s="1" t="s">
        <v>187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>
        <v>95</v>
      </c>
      <c r="B86" s="2">
        <v>1555.65</v>
      </c>
      <c r="C86" s="26">
        <v>43108</v>
      </c>
      <c r="D86" s="17">
        <v>-180.78</v>
      </c>
      <c r="E86" s="18" t="s">
        <v>194</v>
      </c>
      <c r="F86" s="1"/>
      <c r="G86" s="1" t="s">
        <v>72</v>
      </c>
      <c r="H86" s="1" t="s">
        <v>195</v>
      </c>
      <c r="I86" s="1" t="s">
        <v>196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">
        <v>1736.43</v>
      </c>
      <c r="C87" s="26"/>
      <c r="D87" s="17">
        <v>180.78</v>
      </c>
      <c r="E87" s="18" t="s">
        <v>197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7">
        <v>1899.43</v>
      </c>
      <c r="C88" s="1"/>
      <c r="D88" s="17">
        <v>163</v>
      </c>
      <c r="E88" s="18" t="s">
        <v>199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"/>
      <c r="C89" s="1"/>
      <c r="D89" s="17"/>
      <c r="E89" s="1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20"/>
      <c r="B90" s="28">
        <v>1899.43</v>
      </c>
      <c r="C90" s="20"/>
      <c r="D90" s="28"/>
      <c r="E90" s="20" t="s">
        <v>201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>
        <v>85</v>
      </c>
      <c r="B91" s="2">
        <v>2224.9700000000003</v>
      </c>
      <c r="C91" s="7">
        <v>43139</v>
      </c>
      <c r="D91" s="2">
        <v>325.54000000000002</v>
      </c>
      <c r="E91" s="1" t="s">
        <v>209</v>
      </c>
      <c r="F91" s="1"/>
      <c r="G91" s="1"/>
      <c r="H91" s="1" t="s">
        <v>210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"/>
      <c r="C92" s="7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>
        <v>2224.9699999999998</v>
      </c>
      <c r="C93" s="7"/>
      <c r="D93" s="2"/>
      <c r="E93" s="1" t="s">
        <v>214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>
        <v>58</v>
      </c>
      <c r="B94" s="2">
        <v>1406.8599999999997</v>
      </c>
      <c r="C94" s="7">
        <v>43161</v>
      </c>
      <c r="D94" s="2">
        <v>-818.11</v>
      </c>
      <c r="E94" s="1" t="s">
        <v>218</v>
      </c>
      <c r="F94" s="1"/>
      <c r="G94" s="1" t="s">
        <v>72</v>
      </c>
      <c r="H94" s="1" t="s">
        <v>219</v>
      </c>
      <c r="I94" s="1" t="s">
        <v>220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>
        <v>57</v>
      </c>
      <c r="B95" s="2">
        <v>1353.3999999999996</v>
      </c>
      <c r="C95" s="7">
        <v>43161</v>
      </c>
      <c r="D95" s="2">
        <v>-53.46</v>
      </c>
      <c r="E95" s="1" t="s">
        <v>218</v>
      </c>
      <c r="F95" s="1"/>
      <c r="G95" s="1" t="s">
        <v>72</v>
      </c>
      <c r="H95" s="1" t="s">
        <v>219</v>
      </c>
      <c r="I95" s="1" t="s">
        <v>221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>
        <v>62</v>
      </c>
      <c r="B96" s="2">
        <v>1693.3999999999996</v>
      </c>
      <c r="C96" s="7">
        <v>43160</v>
      </c>
      <c r="D96" s="2">
        <v>340</v>
      </c>
      <c r="E96" s="1" t="s">
        <v>222</v>
      </c>
      <c r="F96" s="1"/>
      <c r="G96" s="1" t="s">
        <v>40</v>
      </c>
      <c r="H96" s="1" t="s">
        <v>223</v>
      </c>
      <c r="I96" s="1" t="s">
        <v>224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>
        <v>61</v>
      </c>
      <c r="B97" s="2">
        <v>1813.3999999999996</v>
      </c>
      <c r="C97" s="7">
        <v>43160</v>
      </c>
      <c r="D97" s="2">
        <v>120</v>
      </c>
      <c r="E97" s="1" t="s">
        <v>222</v>
      </c>
      <c r="F97" s="1"/>
      <c r="G97" s="1" t="s">
        <v>40</v>
      </c>
      <c r="H97" s="1" t="s">
        <v>223</v>
      </c>
      <c r="I97" s="1" t="s">
        <v>226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>
        <v>50</v>
      </c>
      <c r="B98" s="2">
        <v>1671.2999999999997</v>
      </c>
      <c r="C98" s="7">
        <v>43164</v>
      </c>
      <c r="D98" s="2">
        <v>-142.1</v>
      </c>
      <c r="E98" s="1" t="s">
        <v>227</v>
      </c>
      <c r="F98" s="1"/>
      <c r="G98" s="1" t="s">
        <v>72</v>
      </c>
      <c r="H98" s="1" t="s">
        <v>228</v>
      </c>
      <c r="I98" s="1" t="s">
        <v>229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>
        <v>83</v>
      </c>
      <c r="B99" s="2">
        <v>1664.3999999999996</v>
      </c>
      <c r="C99" s="7">
        <v>43140</v>
      </c>
      <c r="D99" s="2">
        <v>-6.9</v>
      </c>
      <c r="E99" s="1" t="s">
        <v>231</v>
      </c>
      <c r="F99" s="1"/>
      <c r="G99" s="1" t="s">
        <v>78</v>
      </c>
      <c r="H99" s="1" t="s">
        <v>233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">
        <v>1665.3099999999997</v>
      </c>
      <c r="C100" s="7"/>
      <c r="D100" s="17">
        <v>0.91</v>
      </c>
      <c r="E100" s="18" t="s">
        <v>240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>
        <v>1646.9099999999996</v>
      </c>
      <c r="C101" s="7"/>
      <c r="D101" s="17">
        <v>-18.399999999999999</v>
      </c>
      <c r="E101" s="18" t="s">
        <v>242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7">
        <v>1534.9099999999996</v>
      </c>
      <c r="C102" s="7"/>
      <c r="D102" s="17">
        <v>-112</v>
      </c>
      <c r="E102" s="18" t="s">
        <v>243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"/>
      <c r="C103" s="7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3">
        <v>1534.91</v>
      </c>
      <c r="C104" s="1"/>
      <c r="D104" s="1"/>
      <c r="E104" s="1" t="s">
        <v>246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>
        <v>29</v>
      </c>
      <c r="B105" s="2">
        <v>1116.3000000000002</v>
      </c>
      <c r="C105" s="7">
        <v>43224</v>
      </c>
      <c r="D105" s="2">
        <v>-418.61</v>
      </c>
      <c r="E105" s="1" t="s">
        <v>356</v>
      </c>
      <c r="F105" s="1"/>
      <c r="G105" s="1" t="s">
        <v>72</v>
      </c>
      <c r="H105" s="1" t="s">
        <v>251</v>
      </c>
      <c r="I105" s="1" t="s">
        <v>252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>
        <v>28</v>
      </c>
      <c r="B106" s="2">
        <v>1089.5700000000002</v>
      </c>
      <c r="C106" s="7">
        <v>43224</v>
      </c>
      <c r="D106" s="2">
        <v>-26.73</v>
      </c>
      <c r="E106" s="1" t="s">
        <v>356</v>
      </c>
      <c r="F106" s="1"/>
      <c r="G106" s="1" t="s">
        <v>72</v>
      </c>
      <c r="H106" s="1" t="s">
        <v>251</v>
      </c>
      <c r="I106" s="1" t="s">
        <v>254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7">
        <v>1841.0100000000002</v>
      </c>
      <c r="C107" s="18"/>
      <c r="D107" s="17">
        <v>751.44</v>
      </c>
      <c r="E107" s="18" t="s">
        <v>255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>
        <v>1841.01</v>
      </c>
      <c r="C109" s="1"/>
      <c r="D109" s="1"/>
      <c r="E109" s="1" t="s">
        <v>18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>
        <v>30</v>
      </c>
      <c r="B110" s="2">
        <v>1800.92</v>
      </c>
      <c r="C110" s="7">
        <v>43224</v>
      </c>
      <c r="D110" s="2">
        <v>-40.090000000000003</v>
      </c>
      <c r="E110" s="1" t="s">
        <v>355</v>
      </c>
      <c r="F110" s="1"/>
      <c r="G110" s="1" t="s">
        <v>72</v>
      </c>
      <c r="H110" s="1" t="s">
        <v>251</v>
      </c>
      <c r="I110" s="1" t="s">
        <v>260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>
        <v>32</v>
      </c>
      <c r="B111" s="2">
        <v>2280.92</v>
      </c>
      <c r="C111" s="7">
        <v>43223</v>
      </c>
      <c r="D111" s="2">
        <v>480</v>
      </c>
      <c r="E111" s="1" t="s">
        <v>267</v>
      </c>
      <c r="F111" s="1"/>
      <c r="G111" s="1" t="s">
        <v>40</v>
      </c>
      <c r="H111" s="1" t="s">
        <v>268</v>
      </c>
      <c r="I111" s="1" t="s">
        <v>269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>
        <v>31</v>
      </c>
      <c r="B112" s="2">
        <v>2312.92</v>
      </c>
      <c r="C112" s="7">
        <v>43224</v>
      </c>
      <c r="D112" s="2">
        <v>32</v>
      </c>
      <c r="E112" s="1" t="s">
        <v>267</v>
      </c>
      <c r="F112" s="1"/>
      <c r="G112" s="1" t="s">
        <v>40</v>
      </c>
      <c r="H112" s="1" t="s">
        <v>268</v>
      </c>
      <c r="I112" s="1" t="s">
        <v>274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7">
        <v>1867.5800000000002</v>
      </c>
      <c r="C113" s="18"/>
      <c r="D113" s="17">
        <v>-445.34</v>
      </c>
      <c r="E113" s="18" t="s">
        <v>398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7">
        <v>1498.7700000000002</v>
      </c>
      <c r="C114" s="18"/>
      <c r="D114" s="17">
        <v>-368.81</v>
      </c>
      <c r="E114" s="18" t="s">
        <v>283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7"/>
      <c r="C115" s="18"/>
      <c r="D115" s="17"/>
      <c r="E115" s="1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3">
        <v>1498.77</v>
      </c>
      <c r="C116" s="1"/>
      <c r="D116" s="1"/>
      <c r="E116" s="1" t="s">
        <v>288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>
        <v>24</v>
      </c>
      <c r="B117" s="2">
        <v>1511.77</v>
      </c>
      <c r="C117" s="7">
        <v>43276</v>
      </c>
      <c r="D117" s="2">
        <v>13</v>
      </c>
      <c r="E117" s="1" t="s">
        <v>293</v>
      </c>
      <c r="F117" s="1"/>
      <c r="G117" s="1" t="s">
        <v>40</v>
      </c>
      <c r="H117" s="1" t="s">
        <v>294</v>
      </c>
      <c r="I117" s="1" t="s">
        <v>295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">
        <v>2010.77</v>
      </c>
      <c r="C118" s="1"/>
      <c r="D118" s="17">
        <v>499</v>
      </c>
      <c r="E118" s="18" t="s">
        <v>297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3">
        <v>2010.77</v>
      </c>
      <c r="C120" s="1"/>
      <c r="D120" s="1"/>
      <c r="E120" s="1" t="s">
        <v>31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>
        <v>23</v>
      </c>
      <c r="B121" s="2">
        <v>2030.77</v>
      </c>
      <c r="C121" s="7">
        <v>43287</v>
      </c>
      <c r="D121" s="2">
        <v>20</v>
      </c>
      <c r="E121" s="1" t="s">
        <v>36</v>
      </c>
      <c r="F121" s="1"/>
      <c r="G121" s="1" t="s">
        <v>40</v>
      </c>
      <c r="H121" s="1" t="s">
        <v>302</v>
      </c>
      <c r="I121" s="1" t="s">
        <v>303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>
        <v>16</v>
      </c>
      <c r="B122" s="2">
        <v>940.19</v>
      </c>
      <c r="C122" s="7">
        <v>43312</v>
      </c>
      <c r="D122" s="2">
        <v>-1090.58</v>
      </c>
      <c r="E122" s="1" t="s">
        <v>393</v>
      </c>
      <c r="F122" s="1"/>
      <c r="G122" s="1" t="s">
        <v>72</v>
      </c>
      <c r="H122" s="1" t="s">
        <v>305</v>
      </c>
      <c r="I122" s="1" t="s">
        <v>306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>
        <v>1239.8400000000001</v>
      </c>
      <c r="C123" s="7"/>
      <c r="D123" s="2">
        <v>299.64999999999998</v>
      </c>
      <c r="E123" s="1" t="s">
        <v>311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>
        <v>1231.8400000000001</v>
      </c>
      <c r="C124" s="7"/>
      <c r="D124" s="2">
        <v>-8</v>
      </c>
      <c r="E124" s="1" t="s">
        <v>399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7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>
        <v>1231.8399999999999</v>
      </c>
      <c r="C126" s="7"/>
      <c r="D126" s="2"/>
      <c r="E126" s="1" t="s">
        <v>38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>
        <v>13</v>
      </c>
      <c r="B127" s="2">
        <v>1148.29</v>
      </c>
      <c r="C127" s="7">
        <v>43318</v>
      </c>
      <c r="D127" s="2">
        <v>-83.55</v>
      </c>
      <c r="E127" s="1" t="s">
        <v>322</v>
      </c>
      <c r="F127" s="1"/>
      <c r="G127" s="1" t="s">
        <v>72</v>
      </c>
      <c r="H127" s="1" t="s">
        <v>324</v>
      </c>
      <c r="I127" s="1" t="s">
        <v>325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>
        <v>10</v>
      </c>
      <c r="B128" s="2">
        <v>1448.29</v>
      </c>
      <c r="C128" s="7">
        <v>43322</v>
      </c>
      <c r="D128" s="2">
        <v>300</v>
      </c>
      <c r="E128" s="1" t="s">
        <v>47</v>
      </c>
      <c r="F128" s="1"/>
      <c r="G128" s="1" t="s">
        <v>40</v>
      </c>
      <c r="H128" s="1" t="s">
        <v>326</v>
      </c>
      <c r="I128" s="1" t="s">
        <v>327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7">
        <v>1009.25</v>
      </c>
      <c r="C129" s="26"/>
      <c r="D129" s="17">
        <v>-439.04</v>
      </c>
      <c r="E129" s="18" t="s">
        <v>329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7">
        <v>1308.8899999999999</v>
      </c>
      <c r="C130" s="26"/>
      <c r="D130" s="17">
        <v>299.64</v>
      </c>
      <c r="E130" s="18" t="s">
        <v>330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7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>
        <v>1308.8900000000001</v>
      </c>
      <c r="C132" s="7"/>
      <c r="D132" s="2"/>
      <c r="E132" s="1" t="s">
        <v>58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>
        <v>6</v>
      </c>
      <c r="B133" s="2">
        <v>887.21</v>
      </c>
      <c r="C133" s="7">
        <v>43334</v>
      </c>
      <c r="D133" s="2">
        <v>-421.68</v>
      </c>
      <c r="E133" s="1" t="s">
        <v>339</v>
      </c>
      <c r="F133" s="1"/>
      <c r="G133" s="1" t="s">
        <v>72</v>
      </c>
      <c r="H133" s="1" t="s">
        <v>340</v>
      </c>
      <c r="I133" s="1" t="s">
        <v>341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>
        <v>2</v>
      </c>
      <c r="B134" s="2">
        <v>773.52</v>
      </c>
      <c r="C134" s="7">
        <v>43342</v>
      </c>
      <c r="D134" s="2">
        <v>-113.69</v>
      </c>
      <c r="E134" s="1" t="s">
        <v>343</v>
      </c>
      <c r="F134" s="1"/>
      <c r="G134" s="1" t="s">
        <v>72</v>
      </c>
      <c r="H134" s="1" t="s">
        <v>345</v>
      </c>
      <c r="I134" s="1" t="s">
        <v>346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>
        <v>1</v>
      </c>
      <c r="B135" s="2">
        <v>4480.6000000000004</v>
      </c>
      <c r="C135" s="7">
        <v>43350</v>
      </c>
      <c r="D135" s="2">
        <v>3707.08</v>
      </c>
      <c r="E135" s="1" t="s">
        <v>350</v>
      </c>
      <c r="F135" s="1"/>
      <c r="G135" s="1" t="s">
        <v>40</v>
      </c>
      <c r="H135" s="1" t="s">
        <v>351</v>
      </c>
      <c r="I135" s="1" t="s">
        <v>352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>
        <v>4719</v>
      </c>
      <c r="C136" s="7">
        <v>43353</v>
      </c>
      <c r="D136" s="2">
        <v>238.4</v>
      </c>
      <c r="E136" s="1" t="s">
        <v>59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>
        <v>4653.3100000000004</v>
      </c>
      <c r="C137" s="7"/>
      <c r="D137" s="17">
        <v>-65.69</v>
      </c>
      <c r="E137" s="18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7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7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7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2">
        <v>660.46999999999991</v>
      </c>
      <c r="E141" s="1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>
        <v>182</v>
      </c>
      <c r="B143" s="2">
        <v>4280.78</v>
      </c>
      <c r="C143" s="7">
        <v>42965</v>
      </c>
      <c r="D143" s="2">
        <v>-300</v>
      </c>
      <c r="E143" s="1"/>
      <c r="F143" s="1"/>
      <c r="G143" s="1" t="s">
        <v>68</v>
      </c>
      <c r="H143" s="1" t="s">
        <v>69</v>
      </c>
      <c r="I143" s="1" t="s">
        <v>70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>
        <v>181</v>
      </c>
      <c r="B144" s="2">
        <v>4253.79</v>
      </c>
      <c r="C144" s="7">
        <v>42968</v>
      </c>
      <c r="D144" s="2">
        <v>-26.99</v>
      </c>
      <c r="E144" s="1"/>
      <c r="F144" s="1"/>
      <c r="G144" s="1" t="s">
        <v>72</v>
      </c>
      <c r="H144" s="1" t="s">
        <v>73</v>
      </c>
      <c r="I144" s="1" t="s">
        <v>74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>
        <v>180</v>
      </c>
      <c r="B145" s="2">
        <v>4050.54</v>
      </c>
      <c r="C145" s="7">
        <v>42968</v>
      </c>
      <c r="D145" s="2">
        <v>-203.25</v>
      </c>
      <c r="E145" s="1"/>
      <c r="F145" s="1"/>
      <c r="G145" s="1" t="s">
        <v>68</v>
      </c>
      <c r="H145" s="1" t="s">
        <v>75</v>
      </c>
      <c r="I145" s="1" t="s">
        <v>77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>
        <v>179</v>
      </c>
      <c r="B146" s="2">
        <v>4048.04</v>
      </c>
      <c r="C146" s="7">
        <v>42968</v>
      </c>
      <c r="D146" s="2">
        <v>-2.5</v>
      </c>
      <c r="E146" s="1"/>
      <c r="F146" s="1"/>
      <c r="G146" s="1" t="s">
        <v>78</v>
      </c>
      <c r="H146" s="1" t="s">
        <v>79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>
        <v>178</v>
      </c>
      <c r="B147" s="2">
        <v>3848.04</v>
      </c>
      <c r="C147" s="7">
        <v>42969</v>
      </c>
      <c r="D147" s="2">
        <v>-200</v>
      </c>
      <c r="E147" s="1"/>
      <c r="F147" s="1"/>
      <c r="G147" s="1" t="s">
        <v>68</v>
      </c>
      <c r="H147" s="1" t="s">
        <v>81</v>
      </c>
      <c r="I147" s="1" t="s">
        <v>82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>
        <v>177</v>
      </c>
      <c r="B148" s="2">
        <v>3745.04</v>
      </c>
      <c r="C148" s="7">
        <v>42970</v>
      </c>
      <c r="D148" s="2">
        <v>-103</v>
      </c>
      <c r="E148" s="1"/>
      <c r="F148" s="1"/>
      <c r="G148" s="1" t="s">
        <v>68</v>
      </c>
      <c r="H148" s="1" t="s">
        <v>84</v>
      </c>
      <c r="I148" s="1" t="s">
        <v>86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>
        <v>176</v>
      </c>
      <c r="B149" s="2">
        <v>3742.54</v>
      </c>
      <c r="C149" s="7">
        <v>42970</v>
      </c>
      <c r="D149" s="2">
        <v>-2.5</v>
      </c>
      <c r="E149" s="1"/>
      <c r="F149" s="1"/>
      <c r="G149" s="1" t="s">
        <v>78</v>
      </c>
      <c r="H149" s="1" t="s">
        <v>79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>
        <v>174</v>
      </c>
      <c r="B150" s="2">
        <v>3262.4300000000003</v>
      </c>
      <c r="C150" s="7">
        <v>42975</v>
      </c>
      <c r="D150" s="2">
        <v>650</v>
      </c>
      <c r="E150" s="1"/>
      <c r="F150" s="1"/>
      <c r="G150" s="1" t="s">
        <v>40</v>
      </c>
      <c r="H150" s="1" t="s">
        <v>92</v>
      </c>
      <c r="I150" s="1" t="s">
        <v>93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>
        <v>173</v>
      </c>
      <c r="B151" s="2">
        <v>3192.4300000000003</v>
      </c>
      <c r="C151" s="7">
        <v>42975</v>
      </c>
      <c r="D151" s="2">
        <v>-70</v>
      </c>
      <c r="E151" s="1"/>
      <c r="F151" s="1"/>
      <c r="G151" s="1" t="s">
        <v>68</v>
      </c>
      <c r="H151" s="1" t="s">
        <v>95</v>
      </c>
      <c r="I151" s="1" t="s">
        <v>96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>
        <v>172</v>
      </c>
      <c r="B152" s="2">
        <v>3172.4300000000003</v>
      </c>
      <c r="C152" s="7">
        <v>42975</v>
      </c>
      <c r="D152" s="2">
        <v>-20</v>
      </c>
      <c r="E152" s="1"/>
      <c r="F152" s="1"/>
      <c r="G152" s="1" t="s">
        <v>68</v>
      </c>
      <c r="H152" s="1" t="s">
        <v>95</v>
      </c>
      <c r="I152" s="1" t="s">
        <v>97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>
        <v>171</v>
      </c>
      <c r="B153" s="2">
        <v>2872.4300000000003</v>
      </c>
      <c r="C153" s="7">
        <v>42979</v>
      </c>
      <c r="D153" s="2">
        <v>-300</v>
      </c>
      <c r="E153" s="1"/>
      <c r="F153" s="1"/>
      <c r="G153" s="1" t="s">
        <v>68</v>
      </c>
      <c r="H153" s="1" t="s">
        <v>99</v>
      </c>
      <c r="I153" s="1" t="s">
        <v>100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>
        <v>158</v>
      </c>
      <c r="B154" s="2">
        <v>2954.13</v>
      </c>
      <c r="C154" s="7">
        <v>42989</v>
      </c>
      <c r="D154" s="2">
        <v>-300</v>
      </c>
      <c r="E154" s="1"/>
      <c r="F154" s="1"/>
      <c r="G154" s="1" t="s">
        <v>68</v>
      </c>
      <c r="H154" s="1" t="s">
        <v>115</v>
      </c>
      <c r="I154" s="1" t="s">
        <v>116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>
        <v>157</v>
      </c>
      <c r="B155" s="2">
        <v>2654.13</v>
      </c>
      <c r="C155" s="7">
        <v>42990</v>
      </c>
      <c r="D155" s="2">
        <v>-300</v>
      </c>
      <c r="E155" s="1"/>
      <c r="F155" s="1"/>
      <c r="G155" s="1" t="s">
        <v>68</v>
      </c>
      <c r="H155" s="1" t="s">
        <v>118</v>
      </c>
      <c r="I155" s="1" t="s">
        <v>119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>
        <v>156</v>
      </c>
      <c r="B156" s="2">
        <v>2354.13</v>
      </c>
      <c r="C156" s="7">
        <v>42991</v>
      </c>
      <c r="D156" s="2">
        <v>-300</v>
      </c>
      <c r="E156" s="1"/>
      <c r="F156" s="1"/>
      <c r="G156" s="1" t="s">
        <v>68</v>
      </c>
      <c r="H156" s="1" t="s">
        <v>122</v>
      </c>
      <c r="I156" s="1" t="s">
        <v>123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>
        <v>155</v>
      </c>
      <c r="B157" s="2">
        <v>2054.13</v>
      </c>
      <c r="C157" s="7">
        <v>42997</v>
      </c>
      <c r="D157" s="2">
        <v>-300</v>
      </c>
      <c r="E157" s="1"/>
      <c r="F157" s="1"/>
      <c r="G157" s="1" t="s">
        <v>68</v>
      </c>
      <c r="H157" s="1" t="s">
        <v>126</v>
      </c>
      <c r="I157" s="1" t="s">
        <v>127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>
        <v>154</v>
      </c>
      <c r="B158" s="2">
        <v>1794.13</v>
      </c>
      <c r="C158" s="7">
        <v>43003</v>
      </c>
      <c r="D158" s="2">
        <v>-260</v>
      </c>
      <c r="E158" s="1"/>
      <c r="F158" s="1"/>
      <c r="G158" s="1" t="s">
        <v>68</v>
      </c>
      <c r="H158" s="1" t="s">
        <v>128</v>
      </c>
      <c r="I158" s="1" t="s">
        <v>129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>
        <v>153</v>
      </c>
      <c r="B159" s="2">
        <v>1744.13</v>
      </c>
      <c r="C159" s="7">
        <v>43024</v>
      </c>
      <c r="D159" s="2">
        <v>-50</v>
      </c>
      <c r="E159" s="1"/>
      <c r="F159" s="1"/>
      <c r="G159" s="1" t="s">
        <v>68</v>
      </c>
      <c r="H159" s="1" t="s">
        <v>132</v>
      </c>
      <c r="I159" s="1" t="s">
        <v>133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>
        <v>150</v>
      </c>
      <c r="B160" s="2">
        <v>376.29000000000008</v>
      </c>
      <c r="C160" s="7">
        <v>43039</v>
      </c>
      <c r="D160" s="2">
        <v>-100</v>
      </c>
      <c r="E160" s="1"/>
      <c r="F160" s="1"/>
      <c r="G160" s="1" t="s">
        <v>68</v>
      </c>
      <c r="H160" s="1" t="s">
        <v>135</v>
      </c>
      <c r="I160" s="1" t="s">
        <v>136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>
        <v>146</v>
      </c>
      <c r="B161" s="2">
        <v>1184.44</v>
      </c>
      <c r="C161" s="7">
        <v>43059</v>
      </c>
      <c r="D161" s="2">
        <v>600</v>
      </c>
      <c r="E161" s="1"/>
      <c r="F161" s="1"/>
      <c r="G161" s="1" t="s">
        <v>40</v>
      </c>
      <c r="H161" s="1" t="s">
        <v>139</v>
      </c>
      <c r="I161" s="1" t="s">
        <v>140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>
        <v>145</v>
      </c>
      <c r="B162" s="2">
        <v>1101.44</v>
      </c>
      <c r="C162" s="7">
        <v>43063</v>
      </c>
      <c r="D162" s="2">
        <v>-83</v>
      </c>
      <c r="E162" s="1"/>
      <c r="F162" s="1"/>
      <c r="G162" s="1" t="s">
        <v>68</v>
      </c>
      <c r="H162" s="1" t="s">
        <v>141</v>
      </c>
      <c r="I162" s="1" t="s">
        <v>142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>
        <v>144</v>
      </c>
      <c r="B163" s="2">
        <v>1098.94</v>
      </c>
      <c r="C163" s="7">
        <v>43063</v>
      </c>
      <c r="D163" s="2">
        <v>-2.5</v>
      </c>
      <c r="E163" s="1"/>
      <c r="F163" s="1"/>
      <c r="G163" s="1" t="s">
        <v>78</v>
      </c>
      <c r="H163" s="1" t="s">
        <v>79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>
        <v>143</v>
      </c>
      <c r="B164" s="2">
        <v>1015.94</v>
      </c>
      <c r="C164" s="7">
        <v>43063</v>
      </c>
      <c r="D164" s="2">
        <v>-83</v>
      </c>
      <c r="E164" s="1"/>
      <c r="F164" s="1"/>
      <c r="G164" s="1" t="s">
        <v>68</v>
      </c>
      <c r="H164" s="1" t="s">
        <v>141</v>
      </c>
      <c r="I164" s="1" t="s">
        <v>150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>
        <v>142</v>
      </c>
      <c r="B165" s="2">
        <v>1013.44</v>
      </c>
      <c r="C165" s="7">
        <v>43063</v>
      </c>
      <c r="D165" s="2">
        <v>-2.5</v>
      </c>
      <c r="E165" s="1"/>
      <c r="F165" s="1"/>
      <c r="G165" s="1" t="s">
        <v>78</v>
      </c>
      <c r="H165" s="1" t="s">
        <v>79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>
        <v>141</v>
      </c>
      <c r="B166" s="2">
        <v>930.44</v>
      </c>
      <c r="C166" s="7">
        <v>43063</v>
      </c>
      <c r="D166" s="2">
        <v>-83</v>
      </c>
      <c r="E166" s="1"/>
      <c r="F166" s="1"/>
      <c r="G166" s="1" t="s">
        <v>68</v>
      </c>
      <c r="H166" s="1" t="s">
        <v>153</v>
      </c>
      <c r="I166" s="1" t="s">
        <v>154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>
        <v>140</v>
      </c>
      <c r="B167" s="2">
        <v>927.94</v>
      </c>
      <c r="C167" s="7">
        <v>43063</v>
      </c>
      <c r="D167" s="2">
        <v>-2.5</v>
      </c>
      <c r="E167" s="1"/>
      <c r="F167" s="1"/>
      <c r="G167" s="1" t="s">
        <v>78</v>
      </c>
      <c r="H167" s="1" t="s">
        <v>79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>
        <v>139</v>
      </c>
      <c r="B168" s="2">
        <v>884.94</v>
      </c>
      <c r="C168" s="7">
        <v>43063</v>
      </c>
      <c r="D168" s="2">
        <v>-43</v>
      </c>
      <c r="E168" s="1"/>
      <c r="F168" s="1"/>
      <c r="G168" s="1" t="s">
        <v>68</v>
      </c>
      <c r="H168" s="1" t="s">
        <v>153</v>
      </c>
      <c r="I168" s="1" t="s">
        <v>156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>
        <v>138</v>
      </c>
      <c r="B169" s="2">
        <v>882.44</v>
      </c>
      <c r="C169" s="7">
        <v>43063</v>
      </c>
      <c r="D169" s="2">
        <v>-2.5</v>
      </c>
      <c r="E169" s="1"/>
      <c r="F169" s="1"/>
      <c r="G169" s="1" t="s">
        <v>78</v>
      </c>
      <c r="H169" s="1" t="s">
        <v>79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>
        <v>137</v>
      </c>
      <c r="B170" s="2">
        <v>839.44</v>
      </c>
      <c r="C170" s="7">
        <v>43063</v>
      </c>
      <c r="D170" s="2">
        <v>-43</v>
      </c>
      <c r="E170" s="1"/>
      <c r="F170" s="1"/>
      <c r="G170" s="1" t="s">
        <v>68</v>
      </c>
      <c r="H170" s="1" t="s">
        <v>153</v>
      </c>
      <c r="I170" s="1" t="s">
        <v>159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>
        <v>136</v>
      </c>
      <c r="B171" s="2">
        <v>836.94</v>
      </c>
      <c r="C171" s="7">
        <v>43063</v>
      </c>
      <c r="D171" s="2">
        <v>-2.5</v>
      </c>
      <c r="E171" s="1"/>
      <c r="F171" s="1"/>
      <c r="G171" s="1" t="s">
        <v>78</v>
      </c>
      <c r="H171" s="1" t="s">
        <v>79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>
        <v>135</v>
      </c>
      <c r="B172" s="2">
        <v>636.94000000000005</v>
      </c>
      <c r="C172" s="7">
        <v>43066</v>
      </c>
      <c r="D172" s="2">
        <v>-200</v>
      </c>
      <c r="E172" s="1"/>
      <c r="F172" s="1"/>
      <c r="G172" s="1" t="s">
        <v>68</v>
      </c>
      <c r="H172" s="1" t="s">
        <v>161</v>
      </c>
      <c r="I172" s="1" t="s">
        <v>162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>
        <v>119</v>
      </c>
      <c r="B173" s="2">
        <v>1563.94</v>
      </c>
      <c r="C173" s="7">
        <v>43077</v>
      </c>
      <c r="D173" s="2">
        <v>108</v>
      </c>
      <c r="E173" s="1"/>
      <c r="F173" s="1"/>
      <c r="G173" s="1" t="s">
        <v>40</v>
      </c>
      <c r="H173" s="1" t="s">
        <v>147</v>
      </c>
      <c r="I173" s="1" t="s">
        <v>173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>
        <v>118</v>
      </c>
      <c r="B174" s="2">
        <v>1263.94</v>
      </c>
      <c r="C174" s="7">
        <v>43077</v>
      </c>
      <c r="D174" s="2">
        <v>-300</v>
      </c>
      <c r="E174" s="1"/>
      <c r="F174" s="1"/>
      <c r="G174" s="1" t="s">
        <v>68</v>
      </c>
      <c r="H174" s="1" t="s">
        <v>174</v>
      </c>
      <c r="I174" s="1" t="s">
        <v>175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>
        <v>116</v>
      </c>
      <c r="B175" s="2">
        <v>974.33000000000015</v>
      </c>
      <c r="C175" s="7">
        <v>43080</v>
      </c>
      <c r="D175" s="2">
        <v>-200</v>
      </c>
      <c r="E175" s="1"/>
      <c r="F175" s="1"/>
      <c r="G175" s="1" t="s">
        <v>68</v>
      </c>
      <c r="H175" s="1" t="s">
        <v>176</v>
      </c>
      <c r="I175" s="1" t="s">
        <v>177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>
        <v>115</v>
      </c>
      <c r="B176" s="2">
        <v>871.33000000000015</v>
      </c>
      <c r="C176" s="7">
        <v>43080</v>
      </c>
      <c r="D176" s="2">
        <v>-103</v>
      </c>
      <c r="E176" s="1"/>
      <c r="F176" s="1"/>
      <c r="G176" s="1" t="s">
        <v>68</v>
      </c>
      <c r="H176" s="1" t="s">
        <v>179</v>
      </c>
      <c r="I176" s="1" t="s">
        <v>180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>
        <v>114</v>
      </c>
      <c r="B177" s="2">
        <v>868.83000000000015</v>
      </c>
      <c r="C177" s="7">
        <v>43080</v>
      </c>
      <c r="D177" s="2">
        <v>-2.5</v>
      </c>
      <c r="E177" s="1"/>
      <c r="F177" s="1"/>
      <c r="G177" s="1" t="s">
        <v>78</v>
      </c>
      <c r="H177" s="1" t="s">
        <v>79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>
        <v>113</v>
      </c>
      <c r="B178" s="2">
        <v>685.83000000000015</v>
      </c>
      <c r="C178" s="7">
        <v>43080</v>
      </c>
      <c r="D178" s="2">
        <v>-183</v>
      </c>
      <c r="E178" s="1"/>
      <c r="F178" s="1"/>
      <c r="G178" s="1" t="s">
        <v>68</v>
      </c>
      <c r="H178" s="1" t="s">
        <v>179</v>
      </c>
      <c r="I178" s="1" t="s">
        <v>182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>
        <v>112</v>
      </c>
      <c r="B179" s="2">
        <v>683.33000000000015</v>
      </c>
      <c r="C179" s="7">
        <v>43080</v>
      </c>
      <c r="D179" s="2">
        <v>-2.5</v>
      </c>
      <c r="E179" s="1"/>
      <c r="F179" s="1"/>
      <c r="G179" s="1" t="s">
        <v>78</v>
      </c>
      <c r="H179" s="1" t="s">
        <v>79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>
        <v>111</v>
      </c>
      <c r="B180" s="2">
        <v>633.33000000000015</v>
      </c>
      <c r="C180" s="7">
        <v>43081</v>
      </c>
      <c r="D180" s="2">
        <v>-50</v>
      </c>
      <c r="E180" s="1"/>
      <c r="F180" s="1"/>
      <c r="G180" s="1" t="s">
        <v>68</v>
      </c>
      <c r="H180" s="1" t="s">
        <v>183</v>
      </c>
      <c r="I180" s="1" t="s">
        <v>184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>
        <v>110</v>
      </c>
      <c r="B181" s="2">
        <v>333.33000000000015</v>
      </c>
      <c r="C181" s="7">
        <v>43087</v>
      </c>
      <c r="D181" s="2">
        <v>-300</v>
      </c>
      <c r="E181" s="1"/>
      <c r="F181" s="1"/>
      <c r="G181" s="1" t="s">
        <v>68</v>
      </c>
      <c r="H181" s="1" t="s">
        <v>188</v>
      </c>
      <c r="I181" s="1" t="s">
        <v>189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>
        <v>109</v>
      </c>
      <c r="B182" s="2">
        <v>233.33000000000015</v>
      </c>
      <c r="C182" s="7">
        <v>43090</v>
      </c>
      <c r="D182" s="2">
        <v>-100</v>
      </c>
      <c r="E182" s="1"/>
      <c r="F182" s="1"/>
      <c r="G182" s="1" t="s">
        <v>68</v>
      </c>
      <c r="H182" s="1" t="s">
        <v>190</v>
      </c>
      <c r="I182" s="1" t="s">
        <v>191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>
        <v>108</v>
      </c>
      <c r="B183" s="2">
        <v>170.33000000000015</v>
      </c>
      <c r="C183" s="7">
        <v>43090</v>
      </c>
      <c r="D183" s="2">
        <v>-63</v>
      </c>
      <c r="E183" s="1"/>
      <c r="F183" s="1"/>
      <c r="G183" s="1" t="s">
        <v>68</v>
      </c>
      <c r="H183" s="1" t="s">
        <v>192</v>
      </c>
      <c r="I183" s="1" t="s">
        <v>193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>
        <v>107</v>
      </c>
      <c r="B184" s="2">
        <v>167.83000000000015</v>
      </c>
      <c r="C184" s="7">
        <v>43090</v>
      </c>
      <c r="D184" s="2">
        <v>-2.5</v>
      </c>
      <c r="E184" s="1"/>
      <c r="F184" s="1"/>
      <c r="G184" s="1" t="s">
        <v>78</v>
      </c>
      <c r="H184" s="1" t="s">
        <v>79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>
        <v>106</v>
      </c>
      <c r="B185" s="2">
        <v>124.83000000000015</v>
      </c>
      <c r="C185" s="7">
        <v>43091</v>
      </c>
      <c r="D185" s="2">
        <v>-43</v>
      </c>
      <c r="E185" s="1"/>
      <c r="F185" s="1"/>
      <c r="G185" s="1" t="s">
        <v>68</v>
      </c>
      <c r="H185" s="1" t="s">
        <v>192</v>
      </c>
      <c r="I185" s="1" t="s">
        <v>198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>
        <v>105</v>
      </c>
      <c r="B186" s="2">
        <v>122.33000000000015</v>
      </c>
      <c r="C186" s="7">
        <v>43091</v>
      </c>
      <c r="D186" s="2">
        <v>-2.5</v>
      </c>
      <c r="E186" s="1"/>
      <c r="F186" s="1"/>
      <c r="G186" s="1" t="s">
        <v>78</v>
      </c>
      <c r="H186" s="1" t="s">
        <v>79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>
        <v>104</v>
      </c>
      <c r="B187" s="2">
        <v>42.330000000000155</v>
      </c>
      <c r="C187" s="7">
        <v>43091</v>
      </c>
      <c r="D187" s="2">
        <v>-80</v>
      </c>
      <c r="E187" s="1"/>
      <c r="F187" s="1"/>
      <c r="G187" s="1" t="s">
        <v>68</v>
      </c>
      <c r="H187" s="1" t="s">
        <v>190</v>
      </c>
      <c r="I187" s="1" t="s">
        <v>200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>
        <v>103</v>
      </c>
      <c r="B188" s="2">
        <v>2.3300000000001546</v>
      </c>
      <c r="C188" s="7">
        <v>43095</v>
      </c>
      <c r="D188" s="2">
        <v>-40</v>
      </c>
      <c r="E188" s="1"/>
      <c r="F188" s="1"/>
      <c r="G188" s="1" t="s">
        <v>68</v>
      </c>
      <c r="H188" s="1" t="s">
        <v>202</v>
      </c>
      <c r="I188" s="1" t="s">
        <v>203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>
        <v>102</v>
      </c>
      <c r="B189" s="2">
        <v>-20.669999999999845</v>
      </c>
      <c r="C189" s="7">
        <v>43095</v>
      </c>
      <c r="D189" s="2">
        <v>-23</v>
      </c>
      <c r="E189" s="1"/>
      <c r="F189" s="1"/>
      <c r="G189" s="1" t="s">
        <v>68</v>
      </c>
      <c r="H189" s="1" t="s">
        <v>204</v>
      </c>
      <c r="I189" s="1" t="s">
        <v>205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>
        <v>101</v>
      </c>
      <c r="B190" s="2">
        <v>-23.169999999999845</v>
      </c>
      <c r="C190" s="7">
        <v>43095</v>
      </c>
      <c r="D190" s="2">
        <v>-2.5</v>
      </c>
      <c r="E190" s="1"/>
      <c r="F190" s="1"/>
      <c r="G190" s="1" t="s">
        <v>78</v>
      </c>
      <c r="H190" s="1" t="s">
        <v>79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>
        <v>100</v>
      </c>
      <c r="B191" s="2">
        <v>-58.169999999999845</v>
      </c>
      <c r="C191" s="7">
        <v>43096</v>
      </c>
      <c r="D191" s="2">
        <v>-35</v>
      </c>
      <c r="E191" s="1" t="s">
        <v>206</v>
      </c>
      <c r="F191" s="1"/>
      <c r="G191" s="1" t="s">
        <v>78</v>
      </c>
      <c r="H191" s="1" t="s">
        <v>207</v>
      </c>
      <c r="I191" s="1" t="s">
        <v>208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>
        <v>99</v>
      </c>
      <c r="B192" s="2">
        <v>641.83000000000015</v>
      </c>
      <c r="C192" s="7">
        <v>43098</v>
      </c>
      <c r="D192" s="2">
        <v>700</v>
      </c>
      <c r="E192" s="1"/>
      <c r="F192" s="1"/>
      <c r="G192" s="1" t="s">
        <v>40</v>
      </c>
      <c r="H192" s="1" t="s">
        <v>211</v>
      </c>
      <c r="I192" s="1" t="s">
        <v>212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>
        <v>98</v>
      </c>
      <c r="B193" s="2">
        <v>441.83000000000015</v>
      </c>
      <c r="C193" s="7">
        <v>43102</v>
      </c>
      <c r="D193" s="2">
        <v>-200</v>
      </c>
      <c r="E193" s="1"/>
      <c r="F193" s="1"/>
      <c r="G193" s="1" t="s">
        <v>68</v>
      </c>
      <c r="H193" s="1" t="s">
        <v>213</v>
      </c>
      <c r="I193" s="1" t="s">
        <v>215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>
        <v>97</v>
      </c>
      <c r="B194" s="2">
        <v>141.83000000000015</v>
      </c>
      <c r="C194" s="7">
        <v>43102</v>
      </c>
      <c r="D194" s="2">
        <v>-300</v>
      </c>
      <c r="E194" s="1"/>
      <c r="F194" s="1"/>
      <c r="G194" s="1" t="s">
        <v>68</v>
      </c>
      <c r="H194" s="1" t="s">
        <v>216</v>
      </c>
      <c r="I194" s="1" t="s">
        <v>217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>
        <v>94</v>
      </c>
      <c r="B195" s="2">
        <v>31.050000000000153</v>
      </c>
      <c r="C195" s="7">
        <v>43110</v>
      </c>
      <c r="D195" s="2">
        <v>-10</v>
      </c>
      <c r="E195" s="1" t="s">
        <v>230</v>
      </c>
      <c r="F195" s="1"/>
      <c r="G195" s="1" t="s">
        <v>78</v>
      </c>
      <c r="H195" s="1" t="s">
        <v>232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>
        <v>93</v>
      </c>
      <c r="B196" s="2">
        <v>11.050000000000153</v>
      </c>
      <c r="C196" s="7">
        <v>43118</v>
      </c>
      <c r="D196" s="2">
        <v>-20</v>
      </c>
      <c r="E196" s="1"/>
      <c r="F196" s="1"/>
      <c r="G196" s="1" t="s">
        <v>68</v>
      </c>
      <c r="H196" s="1" t="s">
        <v>234</v>
      </c>
      <c r="I196" s="1" t="s">
        <v>235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>
        <v>92</v>
      </c>
      <c r="B197" s="2">
        <v>3011.05</v>
      </c>
      <c r="C197" s="7">
        <v>43136</v>
      </c>
      <c r="D197" s="2">
        <v>3000</v>
      </c>
      <c r="E197" s="1"/>
      <c r="F197" s="1"/>
      <c r="G197" s="1" t="s">
        <v>40</v>
      </c>
      <c r="H197" s="1" t="s">
        <v>236</v>
      </c>
      <c r="I197" s="1" t="s">
        <v>237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>
        <v>91</v>
      </c>
      <c r="B198" s="2">
        <v>4998.05</v>
      </c>
      <c r="C198" s="7">
        <v>43136</v>
      </c>
      <c r="D198" s="2">
        <v>1987</v>
      </c>
      <c r="E198" s="1"/>
      <c r="F198" s="1"/>
      <c r="G198" s="1" t="s">
        <v>40</v>
      </c>
      <c r="H198" s="1" t="s">
        <v>236</v>
      </c>
      <c r="I198" s="1" t="s">
        <v>238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>
        <v>87</v>
      </c>
      <c r="B199" s="2">
        <v>3028.0200000000004</v>
      </c>
      <c r="C199" s="7">
        <v>43138</v>
      </c>
      <c r="D199" s="2">
        <v>-303.75</v>
      </c>
      <c r="E199" s="1"/>
      <c r="F199" s="1"/>
      <c r="G199" s="1" t="s">
        <v>68</v>
      </c>
      <c r="H199" s="1" t="s">
        <v>244</v>
      </c>
      <c r="I199" s="1" t="s">
        <v>245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>
        <v>86</v>
      </c>
      <c r="B200" s="2">
        <v>3025.5200000000004</v>
      </c>
      <c r="C200" s="7">
        <v>43138</v>
      </c>
      <c r="D200" s="2">
        <v>-2.5</v>
      </c>
      <c r="E200" s="1"/>
      <c r="F200" s="1"/>
      <c r="G200" s="1" t="s">
        <v>78</v>
      </c>
      <c r="H200" s="1" t="s">
        <v>79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>
        <v>84</v>
      </c>
      <c r="B201" s="2">
        <v>3051.0600000000004</v>
      </c>
      <c r="C201" s="7">
        <v>43139</v>
      </c>
      <c r="D201" s="2">
        <v>-300</v>
      </c>
      <c r="E201" s="1"/>
      <c r="F201" s="1"/>
      <c r="G201" s="1" t="s">
        <v>68</v>
      </c>
      <c r="H201" s="1" t="s">
        <v>248</v>
      </c>
      <c r="I201" s="1" t="s">
        <v>249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>
        <v>82</v>
      </c>
      <c r="B202" s="2">
        <v>2744.1600000000003</v>
      </c>
      <c r="C202" s="7">
        <v>43146</v>
      </c>
      <c r="D202" s="2">
        <v>-300</v>
      </c>
      <c r="E202" s="1"/>
      <c r="F202" s="1"/>
      <c r="G202" s="1" t="s">
        <v>68</v>
      </c>
      <c r="H202" s="1" t="s">
        <v>256</v>
      </c>
      <c r="I202" s="1" t="s">
        <v>257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>
        <v>81</v>
      </c>
      <c r="B203" s="2">
        <v>2444.1600000000003</v>
      </c>
      <c r="C203" s="7">
        <v>43147</v>
      </c>
      <c r="D203" s="2">
        <v>-300</v>
      </c>
      <c r="E203" s="1"/>
      <c r="F203" s="1"/>
      <c r="G203" s="1" t="s">
        <v>68</v>
      </c>
      <c r="H203" s="1" t="s">
        <v>259</v>
      </c>
      <c r="I203" s="1" t="s">
        <v>261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>
        <v>80</v>
      </c>
      <c r="B204" s="2">
        <v>2224.1600000000003</v>
      </c>
      <c r="C204" s="7">
        <v>43151</v>
      </c>
      <c r="D204" s="2">
        <v>-220</v>
      </c>
      <c r="E204" s="1"/>
      <c r="F204" s="1"/>
      <c r="G204" s="1" t="s">
        <v>68</v>
      </c>
      <c r="H204" s="1" t="s">
        <v>263</v>
      </c>
      <c r="I204" s="1" t="s">
        <v>264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>
        <v>79</v>
      </c>
      <c r="B205" s="2">
        <v>2141.1600000000003</v>
      </c>
      <c r="C205" s="7">
        <v>43151</v>
      </c>
      <c r="D205" s="2">
        <v>-83</v>
      </c>
      <c r="E205" s="1"/>
      <c r="F205" s="1"/>
      <c r="G205" s="1" t="s">
        <v>68</v>
      </c>
      <c r="H205" s="1" t="s">
        <v>265</v>
      </c>
      <c r="I205" s="1" t="s">
        <v>266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>
        <v>78</v>
      </c>
      <c r="B206" s="2">
        <v>2138.6600000000003</v>
      </c>
      <c r="C206" s="7">
        <v>43151</v>
      </c>
      <c r="D206" s="2">
        <v>-2.5</v>
      </c>
      <c r="E206" s="1"/>
      <c r="F206" s="1"/>
      <c r="G206" s="1" t="s">
        <v>78</v>
      </c>
      <c r="H206" s="1" t="s">
        <v>79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>
        <v>77</v>
      </c>
      <c r="B207" s="2">
        <v>1838.6600000000003</v>
      </c>
      <c r="C207" s="7">
        <v>43151</v>
      </c>
      <c r="D207" s="2">
        <v>-300</v>
      </c>
      <c r="E207" s="1"/>
      <c r="F207" s="1"/>
      <c r="G207" s="1" t="s">
        <v>68</v>
      </c>
      <c r="H207" s="1" t="s">
        <v>270</v>
      </c>
      <c r="I207" s="1" t="s">
        <v>271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>
        <v>76</v>
      </c>
      <c r="B208" s="2">
        <v>1735.6600000000003</v>
      </c>
      <c r="C208" s="7">
        <v>43151</v>
      </c>
      <c r="D208" s="2">
        <v>-103</v>
      </c>
      <c r="E208" s="1"/>
      <c r="F208" s="1"/>
      <c r="G208" s="1" t="s">
        <v>68</v>
      </c>
      <c r="H208" s="1" t="s">
        <v>272</v>
      </c>
      <c r="I208" s="1" t="s">
        <v>273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>
        <v>75</v>
      </c>
      <c r="B209" s="2">
        <v>1733.1600000000003</v>
      </c>
      <c r="C209" s="7">
        <v>43151</v>
      </c>
      <c r="D209" s="2">
        <v>-2.5</v>
      </c>
      <c r="E209" s="1"/>
      <c r="F209" s="1"/>
      <c r="G209" s="1" t="s">
        <v>78</v>
      </c>
      <c r="H209" s="1" t="s">
        <v>79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>
        <v>74</v>
      </c>
      <c r="B210" s="2">
        <v>1530.1600000000003</v>
      </c>
      <c r="C210" s="7">
        <v>43151</v>
      </c>
      <c r="D210" s="2">
        <v>-203</v>
      </c>
      <c r="E210" s="1"/>
      <c r="F210" s="1"/>
      <c r="G210" s="1" t="s">
        <v>68</v>
      </c>
      <c r="H210" s="1" t="s">
        <v>272</v>
      </c>
      <c r="I210" s="1" t="s">
        <v>275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>
        <v>73</v>
      </c>
      <c r="B211" s="2">
        <v>1527.6600000000003</v>
      </c>
      <c r="C211" s="7">
        <v>43151</v>
      </c>
      <c r="D211" s="2">
        <v>-2.5</v>
      </c>
      <c r="E211" s="1"/>
      <c r="F211" s="1"/>
      <c r="G211" s="1" t="s">
        <v>78</v>
      </c>
      <c r="H211" s="1" t="s">
        <v>79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>
        <v>72</v>
      </c>
      <c r="B212" s="2">
        <v>1224.6600000000003</v>
      </c>
      <c r="C212" s="7">
        <v>43153</v>
      </c>
      <c r="D212" s="2">
        <v>-303</v>
      </c>
      <c r="E212" s="1"/>
      <c r="F212" s="1"/>
      <c r="G212" s="1" t="s">
        <v>68</v>
      </c>
      <c r="H212" s="1" t="s">
        <v>277</v>
      </c>
      <c r="I212" s="1" t="s">
        <v>278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>
        <v>71</v>
      </c>
      <c r="B213" s="2">
        <v>1222.1600000000003</v>
      </c>
      <c r="C213" s="7">
        <v>43153</v>
      </c>
      <c r="D213" s="2">
        <v>-2.5</v>
      </c>
      <c r="E213" s="1"/>
      <c r="F213" s="1"/>
      <c r="G213" s="1" t="s">
        <v>78</v>
      </c>
      <c r="H213" s="1" t="s">
        <v>79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>
        <v>70</v>
      </c>
      <c r="B214" s="2">
        <v>919.16000000000031</v>
      </c>
      <c r="C214" s="7">
        <v>43154</v>
      </c>
      <c r="D214" s="2">
        <v>-303</v>
      </c>
      <c r="E214" s="1"/>
      <c r="F214" s="1"/>
      <c r="G214" s="1" t="s">
        <v>68</v>
      </c>
      <c r="H214" s="1" t="s">
        <v>279</v>
      </c>
      <c r="I214" s="1" t="s">
        <v>280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>
        <v>69</v>
      </c>
      <c r="B215" s="2">
        <v>916.66000000000031</v>
      </c>
      <c r="C215" s="7">
        <v>43154</v>
      </c>
      <c r="D215" s="2">
        <v>-2.5</v>
      </c>
      <c r="E215" s="1"/>
      <c r="F215" s="1"/>
      <c r="G215" s="1" t="s">
        <v>78</v>
      </c>
      <c r="H215" s="1" t="s">
        <v>79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>
        <v>68</v>
      </c>
      <c r="B216" s="2">
        <v>616.66000000000031</v>
      </c>
      <c r="C216" s="7">
        <v>43157</v>
      </c>
      <c r="D216" s="2">
        <v>-300</v>
      </c>
      <c r="E216" s="1"/>
      <c r="F216" s="1"/>
      <c r="G216" s="1" t="s">
        <v>68</v>
      </c>
      <c r="H216" s="1" t="s">
        <v>281</v>
      </c>
      <c r="I216" s="1" t="s">
        <v>282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>
        <v>67</v>
      </c>
      <c r="B217" s="2">
        <v>416.66000000000031</v>
      </c>
      <c r="C217" s="7">
        <v>43157</v>
      </c>
      <c r="D217" s="2">
        <v>-200</v>
      </c>
      <c r="E217" s="1"/>
      <c r="F217" s="1"/>
      <c r="G217" s="1" t="s">
        <v>68</v>
      </c>
      <c r="H217" s="1" t="s">
        <v>284</v>
      </c>
      <c r="I217" s="1" t="s">
        <v>285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>
        <v>66</v>
      </c>
      <c r="B218" s="2">
        <v>1116.6600000000003</v>
      </c>
      <c r="C218" s="7">
        <v>43158</v>
      </c>
      <c r="D218" s="2">
        <v>700</v>
      </c>
      <c r="E218" s="1"/>
      <c r="F218" s="1"/>
      <c r="G218" s="1" t="s">
        <v>40</v>
      </c>
      <c r="H218" s="1" t="s">
        <v>286</v>
      </c>
      <c r="I218" s="1" t="s">
        <v>287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>
        <v>65</v>
      </c>
      <c r="B219" s="2">
        <v>1016.6600000000003</v>
      </c>
      <c r="C219" s="7">
        <v>43159</v>
      </c>
      <c r="D219" s="2">
        <v>-100</v>
      </c>
      <c r="E219" s="1"/>
      <c r="F219" s="1"/>
      <c r="G219" s="1" t="s">
        <v>68</v>
      </c>
      <c r="H219" s="1" t="s">
        <v>289</v>
      </c>
      <c r="I219" s="1" t="s">
        <v>290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>
        <v>64</v>
      </c>
      <c r="B220" s="2">
        <v>813.66000000000031</v>
      </c>
      <c r="C220" s="7">
        <v>43159</v>
      </c>
      <c r="D220" s="2">
        <v>-203</v>
      </c>
      <c r="E220" s="1"/>
      <c r="F220" s="1"/>
      <c r="G220" s="1" t="s">
        <v>68</v>
      </c>
      <c r="H220" s="1" t="s">
        <v>291</v>
      </c>
      <c r="I220" s="1" t="s">
        <v>292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>
        <v>63</v>
      </c>
      <c r="B221" s="2">
        <v>811.16000000000031</v>
      </c>
      <c r="C221" s="7">
        <v>43159</v>
      </c>
      <c r="D221" s="2">
        <v>-2.5</v>
      </c>
      <c r="E221" s="1"/>
      <c r="F221" s="1"/>
      <c r="G221" s="1" t="s">
        <v>78</v>
      </c>
      <c r="H221" s="1" t="s">
        <v>79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>
        <v>60</v>
      </c>
      <c r="B222" s="2">
        <v>1269.1600000000003</v>
      </c>
      <c r="C222" s="7">
        <v>43161</v>
      </c>
      <c r="D222" s="2">
        <v>-2</v>
      </c>
      <c r="E222" s="1"/>
      <c r="F222" s="1"/>
      <c r="G222" s="1" t="s">
        <v>78</v>
      </c>
      <c r="H222" s="1" t="s">
        <v>298</v>
      </c>
      <c r="I222" s="1" t="s">
        <v>299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>
        <v>59</v>
      </c>
      <c r="B223" s="2">
        <v>1369.1600000000003</v>
      </c>
      <c r="C223" s="7">
        <v>43161</v>
      </c>
      <c r="D223" s="2">
        <v>100</v>
      </c>
      <c r="E223" s="1"/>
      <c r="F223" s="1"/>
      <c r="G223" s="1" t="s">
        <v>40</v>
      </c>
      <c r="H223" s="1" t="s">
        <v>300</v>
      </c>
      <c r="I223" s="1" t="s">
        <v>301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>
        <v>56</v>
      </c>
      <c r="B224" s="2">
        <v>394.59000000000032</v>
      </c>
      <c r="C224" s="7">
        <v>43161</v>
      </c>
      <c r="D224" s="2">
        <v>-103</v>
      </c>
      <c r="E224" s="1"/>
      <c r="F224" s="1"/>
      <c r="G224" s="1" t="s">
        <v>68</v>
      </c>
      <c r="H224" s="1" t="s">
        <v>308</v>
      </c>
      <c r="I224" s="1" t="s">
        <v>309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>
        <v>55</v>
      </c>
      <c r="B225" s="2">
        <v>392.09000000000032</v>
      </c>
      <c r="C225" s="7">
        <v>43161</v>
      </c>
      <c r="D225" s="2">
        <v>-2.5</v>
      </c>
      <c r="E225" s="1"/>
      <c r="F225" s="1"/>
      <c r="G225" s="1" t="s">
        <v>78</v>
      </c>
      <c r="H225" s="1" t="s">
        <v>79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>
        <v>54</v>
      </c>
      <c r="B226" s="2">
        <v>349.09000000000032</v>
      </c>
      <c r="C226" s="7">
        <v>43161</v>
      </c>
      <c r="D226" s="2">
        <v>-43</v>
      </c>
      <c r="E226" s="1"/>
      <c r="F226" s="1"/>
      <c r="G226" s="1" t="s">
        <v>68</v>
      </c>
      <c r="H226" s="1" t="s">
        <v>308</v>
      </c>
      <c r="I226" s="1" t="s">
        <v>310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>
        <v>53</v>
      </c>
      <c r="B227" s="2">
        <v>346.59000000000032</v>
      </c>
      <c r="C227" s="7">
        <v>43161</v>
      </c>
      <c r="D227" s="2">
        <v>-2.5</v>
      </c>
      <c r="E227" s="1"/>
      <c r="F227" s="1"/>
      <c r="G227" s="1" t="s">
        <v>78</v>
      </c>
      <c r="H227" s="1" t="s">
        <v>79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>
        <v>52</v>
      </c>
      <c r="B228" s="2">
        <v>263.59000000000032</v>
      </c>
      <c r="C228" s="7">
        <v>43161</v>
      </c>
      <c r="D228" s="2">
        <v>-83</v>
      </c>
      <c r="E228" s="1"/>
      <c r="F228" s="1"/>
      <c r="G228" s="1" t="s">
        <v>68</v>
      </c>
      <c r="H228" s="1" t="s">
        <v>312</v>
      </c>
      <c r="I228" s="1" t="s">
        <v>313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>
        <v>51</v>
      </c>
      <c r="B229" s="2">
        <v>261.09000000000032</v>
      </c>
      <c r="C229" s="7">
        <v>43161</v>
      </c>
      <c r="D229" s="2">
        <v>-2.5</v>
      </c>
      <c r="E229" s="1"/>
      <c r="F229" s="1"/>
      <c r="G229" s="1" t="s">
        <v>78</v>
      </c>
      <c r="H229" s="1" t="s">
        <v>79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>
        <v>49</v>
      </c>
      <c r="B230" s="2">
        <v>35.990000000000322</v>
      </c>
      <c r="C230" s="7">
        <v>43164</v>
      </c>
      <c r="D230" s="2">
        <v>-83</v>
      </c>
      <c r="E230" s="1"/>
      <c r="F230" s="1"/>
      <c r="G230" s="1" t="s">
        <v>68</v>
      </c>
      <c r="H230" s="1" t="s">
        <v>315</v>
      </c>
      <c r="I230" s="1" t="s">
        <v>316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>
        <v>48</v>
      </c>
      <c r="B231" s="2">
        <v>33.490000000000322</v>
      </c>
      <c r="C231" s="7">
        <v>43164</v>
      </c>
      <c r="D231" s="2">
        <v>-2.5</v>
      </c>
      <c r="E231" s="1"/>
      <c r="F231" s="1"/>
      <c r="G231" s="1" t="s">
        <v>78</v>
      </c>
      <c r="H231" s="1" t="s">
        <v>79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>
        <v>47</v>
      </c>
      <c r="B232" s="2">
        <v>93.490000000000322</v>
      </c>
      <c r="C232" s="7">
        <v>43166</v>
      </c>
      <c r="D232" s="2">
        <v>60</v>
      </c>
      <c r="E232" s="1"/>
      <c r="F232" s="1"/>
      <c r="G232" s="1" t="s">
        <v>40</v>
      </c>
      <c r="H232" s="1" t="s">
        <v>317</v>
      </c>
      <c r="I232" s="1" t="s">
        <v>318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>
        <v>46</v>
      </c>
      <c r="B233" s="2">
        <v>53.490000000000322</v>
      </c>
      <c r="C233" s="7">
        <v>43166</v>
      </c>
      <c r="D233" s="2">
        <v>-40</v>
      </c>
      <c r="E233" s="1"/>
      <c r="F233" s="1"/>
      <c r="G233" s="1" t="s">
        <v>68</v>
      </c>
      <c r="H233" s="1" t="s">
        <v>319</v>
      </c>
      <c r="I233" s="1" t="s">
        <v>320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>
        <v>45</v>
      </c>
      <c r="B234" s="2">
        <v>10.490000000000322</v>
      </c>
      <c r="C234" s="7">
        <v>43171</v>
      </c>
      <c r="D234" s="2">
        <v>-43</v>
      </c>
      <c r="E234" s="1"/>
      <c r="F234" s="1"/>
      <c r="G234" s="1" t="s">
        <v>68</v>
      </c>
      <c r="H234" s="1" t="s">
        <v>321</v>
      </c>
      <c r="I234" s="1" t="s">
        <v>323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>
        <v>44</v>
      </c>
      <c r="B235" s="2">
        <v>7.9900000000003217</v>
      </c>
      <c r="C235" s="7">
        <v>43171</v>
      </c>
      <c r="D235" s="2">
        <v>-2.5</v>
      </c>
      <c r="E235" s="1"/>
      <c r="F235" s="1"/>
      <c r="G235" s="1" t="s">
        <v>78</v>
      </c>
      <c r="H235" s="1" t="s">
        <v>79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>
        <v>43</v>
      </c>
      <c r="B236" s="2">
        <v>-15.009999999999678</v>
      </c>
      <c r="C236" s="7">
        <v>43171</v>
      </c>
      <c r="D236" s="2">
        <v>-23</v>
      </c>
      <c r="E236" s="1"/>
      <c r="F236" s="1"/>
      <c r="G236" s="1" t="s">
        <v>68</v>
      </c>
      <c r="H236" s="1" t="s">
        <v>321</v>
      </c>
      <c r="I236" s="1" t="s">
        <v>328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>
        <v>42</v>
      </c>
      <c r="B237" s="2">
        <v>-17.509999999999678</v>
      </c>
      <c r="C237" s="7">
        <v>43171</v>
      </c>
      <c r="D237" s="2">
        <v>-2.5</v>
      </c>
      <c r="E237" s="1"/>
      <c r="F237" s="1"/>
      <c r="G237" s="1" t="s">
        <v>78</v>
      </c>
      <c r="H237" s="1" t="s">
        <v>79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>
        <v>41</v>
      </c>
      <c r="B238" s="2">
        <v>-52.509999999999678</v>
      </c>
      <c r="C238" s="7">
        <v>43172</v>
      </c>
      <c r="D238" s="2">
        <v>-35</v>
      </c>
      <c r="E238" s="1" t="s">
        <v>331</v>
      </c>
      <c r="F238" s="1"/>
      <c r="G238" s="1" t="s">
        <v>78</v>
      </c>
      <c r="H238" s="1" t="s">
        <v>332</v>
      </c>
      <c r="I238" s="1" t="s">
        <v>208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>
        <v>40</v>
      </c>
      <c r="B239" s="2">
        <v>347.49000000000035</v>
      </c>
      <c r="C239" s="7">
        <v>43181</v>
      </c>
      <c r="D239" s="2">
        <v>400</v>
      </c>
      <c r="E239" s="1"/>
      <c r="F239" s="1"/>
      <c r="G239" s="1" t="s">
        <v>40</v>
      </c>
      <c r="H239" s="1" t="s">
        <v>333</v>
      </c>
      <c r="I239" s="1" t="s">
        <v>334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>
        <v>39</v>
      </c>
      <c r="B240" s="2">
        <v>164.49000000000035</v>
      </c>
      <c r="C240" s="7">
        <v>43185</v>
      </c>
      <c r="D240" s="2">
        <v>-183</v>
      </c>
      <c r="E240" s="1"/>
      <c r="F240" s="1"/>
      <c r="G240" s="1" t="s">
        <v>68</v>
      </c>
      <c r="H240" s="1" t="s">
        <v>335</v>
      </c>
      <c r="I240" s="1" t="s">
        <v>336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>
        <v>38</v>
      </c>
      <c r="B241" s="2">
        <v>161.99000000000035</v>
      </c>
      <c r="C241" s="7">
        <v>43185</v>
      </c>
      <c r="D241" s="2">
        <v>-2.5</v>
      </c>
      <c r="E241" s="1"/>
      <c r="F241" s="1"/>
      <c r="G241" s="1" t="s">
        <v>78</v>
      </c>
      <c r="H241" s="1" t="s">
        <v>79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>
        <v>37</v>
      </c>
      <c r="B242" s="2">
        <v>98.99000000000035</v>
      </c>
      <c r="C242" s="7">
        <v>43185</v>
      </c>
      <c r="D242" s="2">
        <v>-63</v>
      </c>
      <c r="E242" s="1"/>
      <c r="F242" s="1"/>
      <c r="G242" s="1" t="s">
        <v>68</v>
      </c>
      <c r="H242" s="1" t="s">
        <v>337</v>
      </c>
      <c r="I242" s="1" t="s">
        <v>338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>
        <v>36</v>
      </c>
      <c r="B243" s="2">
        <v>96.49000000000035</v>
      </c>
      <c r="C243" s="7">
        <v>43185</v>
      </c>
      <c r="D243" s="2">
        <v>-2.5</v>
      </c>
      <c r="E243" s="1"/>
      <c r="F243" s="1"/>
      <c r="G243" s="1" t="s">
        <v>78</v>
      </c>
      <c r="H243" s="1" t="s">
        <v>79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>
        <v>35</v>
      </c>
      <c r="B244" s="2">
        <v>46.49000000000035</v>
      </c>
      <c r="C244" s="7">
        <v>43187</v>
      </c>
      <c r="D244" s="2">
        <v>-50</v>
      </c>
      <c r="E244" s="1"/>
      <c r="F244" s="1"/>
      <c r="G244" s="1" t="s">
        <v>68</v>
      </c>
      <c r="H244" s="1" t="s">
        <v>342</v>
      </c>
      <c r="I244" s="1" t="s">
        <v>344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>
        <v>34</v>
      </c>
      <c r="B245" s="2">
        <v>14.81000000000035</v>
      </c>
      <c r="C245" s="7">
        <v>43187</v>
      </c>
      <c r="D245" s="2">
        <v>-31.68</v>
      </c>
      <c r="E245" s="1" t="s">
        <v>347</v>
      </c>
      <c r="F245" s="1"/>
      <c r="G245" s="1" t="s">
        <v>72</v>
      </c>
      <c r="H245" s="1" t="s">
        <v>348</v>
      </c>
      <c r="I245" s="1" t="s">
        <v>349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>
        <v>33</v>
      </c>
      <c r="B246" s="2">
        <v>4.8100000000003504</v>
      </c>
      <c r="C246" s="7">
        <v>43200</v>
      </c>
      <c r="D246" s="2">
        <v>-10</v>
      </c>
      <c r="E246" s="1" t="s">
        <v>230</v>
      </c>
      <c r="F246" s="1"/>
      <c r="G246" s="1" t="s">
        <v>78</v>
      </c>
      <c r="H246" s="1" t="s">
        <v>232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>
        <v>27</v>
      </c>
      <c r="B247" s="2">
        <v>21.380000000000354</v>
      </c>
      <c r="C247" s="7">
        <v>43229</v>
      </c>
      <c r="D247" s="2">
        <v>-10</v>
      </c>
      <c r="E247" s="1" t="s">
        <v>230</v>
      </c>
      <c r="F247" s="1"/>
      <c r="G247" s="1" t="s">
        <v>78</v>
      </c>
      <c r="H247" s="1" t="s">
        <v>232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>
        <v>26</v>
      </c>
      <c r="B248" s="2">
        <v>1.3800000000003543</v>
      </c>
      <c r="C248" s="7">
        <v>43231</v>
      </c>
      <c r="D248" s="2">
        <v>-20</v>
      </c>
      <c r="E248" s="1"/>
      <c r="F248" s="1"/>
      <c r="G248" s="1" t="s">
        <v>68</v>
      </c>
      <c r="H248" s="1" t="s">
        <v>358</v>
      </c>
      <c r="I248" s="1" t="s">
        <v>359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>
        <v>25</v>
      </c>
      <c r="B249" s="2">
        <v>-8.6199999999996457</v>
      </c>
      <c r="C249" s="7">
        <v>43262</v>
      </c>
      <c r="D249" s="2">
        <v>-10</v>
      </c>
      <c r="E249" s="1" t="s">
        <v>230</v>
      </c>
      <c r="F249" s="1"/>
      <c r="G249" s="1" t="s">
        <v>78</v>
      </c>
      <c r="H249" s="1" t="s">
        <v>232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>
        <v>22</v>
      </c>
      <c r="B250" s="2">
        <v>4.3800000000003543</v>
      </c>
      <c r="C250" s="7">
        <v>43290</v>
      </c>
      <c r="D250" s="2">
        <v>-20</v>
      </c>
      <c r="E250" s="1"/>
      <c r="F250" s="1"/>
      <c r="G250" s="1" t="s">
        <v>68</v>
      </c>
      <c r="H250" s="1" t="s">
        <v>362</v>
      </c>
      <c r="I250" s="1" t="s">
        <v>363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>
        <v>21</v>
      </c>
      <c r="B251" s="2">
        <v>-5.6199999999996457</v>
      </c>
      <c r="C251" s="7">
        <v>43292</v>
      </c>
      <c r="D251" s="2">
        <v>-10</v>
      </c>
      <c r="E251" s="1" t="s">
        <v>230</v>
      </c>
      <c r="F251" s="1"/>
      <c r="G251" s="1" t="s">
        <v>78</v>
      </c>
      <c r="H251" s="1" t="s">
        <v>232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>
        <v>20</v>
      </c>
      <c r="B252" s="2">
        <v>2994.3800000000006</v>
      </c>
      <c r="C252" s="7">
        <v>43308</v>
      </c>
      <c r="D252" s="2">
        <v>3000</v>
      </c>
      <c r="E252" s="1"/>
      <c r="F252" s="1"/>
      <c r="G252" s="1" t="s">
        <v>40</v>
      </c>
      <c r="H252" s="1" t="s">
        <v>364</v>
      </c>
      <c r="I252" s="1" t="s">
        <v>365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>
        <v>19</v>
      </c>
      <c r="B253" s="2">
        <v>3994.3800000000006</v>
      </c>
      <c r="C253" s="7">
        <v>43308</v>
      </c>
      <c r="D253" s="2">
        <v>1000</v>
      </c>
      <c r="E253" s="1"/>
      <c r="F253" s="1"/>
      <c r="G253" s="1" t="s">
        <v>40</v>
      </c>
      <c r="H253" s="1" t="s">
        <v>364</v>
      </c>
      <c r="I253" s="1" t="s">
        <v>366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>
        <v>18</v>
      </c>
      <c r="B254" s="2">
        <v>3691.8800000000006</v>
      </c>
      <c r="C254" s="7">
        <v>43311</v>
      </c>
      <c r="D254" s="2">
        <v>-302.5</v>
      </c>
      <c r="E254" s="1"/>
      <c r="F254" s="1"/>
      <c r="G254" s="1" t="s">
        <v>68</v>
      </c>
      <c r="H254" s="1" t="s">
        <v>367</v>
      </c>
      <c r="I254" s="1" t="s">
        <v>368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>
        <v>17</v>
      </c>
      <c r="B255" s="2">
        <v>3689.3800000000006</v>
      </c>
      <c r="C255" s="7">
        <v>43311</v>
      </c>
      <c r="D255" s="2">
        <v>-2.5</v>
      </c>
      <c r="E255" s="1"/>
      <c r="F255" s="1"/>
      <c r="G255" s="1" t="s">
        <v>78</v>
      </c>
      <c r="H255" s="1" t="s">
        <v>79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>
        <v>15</v>
      </c>
      <c r="B256" s="2">
        <v>2298.8000000000006</v>
      </c>
      <c r="C256" s="7">
        <v>43313</v>
      </c>
      <c r="D256" s="2">
        <v>-300</v>
      </c>
      <c r="E256" s="1"/>
      <c r="F256" s="1"/>
      <c r="G256" s="1" t="s">
        <v>68</v>
      </c>
      <c r="H256" s="1" t="s">
        <v>369</v>
      </c>
      <c r="I256" s="1" t="s">
        <v>370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>
        <v>14</v>
      </c>
      <c r="B257" s="2">
        <v>325.4799999999999</v>
      </c>
      <c r="C257" s="7">
        <v>43315</v>
      </c>
      <c r="D257" s="2">
        <v>-906.36</v>
      </c>
      <c r="E257" s="1" t="s">
        <v>371</v>
      </c>
      <c r="F257" s="1">
        <v>3543</v>
      </c>
      <c r="G257" s="1" t="s">
        <v>12</v>
      </c>
      <c r="H257" s="1" t="s">
        <v>372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>
        <v>12</v>
      </c>
      <c r="B258" s="2">
        <v>1008.8900000000006</v>
      </c>
      <c r="C258" s="7">
        <v>43318</v>
      </c>
      <c r="D258" s="2">
        <v>-300</v>
      </c>
      <c r="E258" s="1"/>
      <c r="F258" s="1"/>
      <c r="G258" s="1" t="s">
        <v>68</v>
      </c>
      <c r="H258" s="1" t="s">
        <v>373</v>
      </c>
      <c r="I258" s="1" t="s">
        <v>374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>
        <v>11</v>
      </c>
      <c r="B259" s="2">
        <v>1005.8900000000006</v>
      </c>
      <c r="C259" s="7">
        <v>43321</v>
      </c>
      <c r="D259" s="2">
        <v>-3</v>
      </c>
      <c r="E259" s="1"/>
      <c r="F259" s="1"/>
      <c r="G259" s="1" t="s">
        <v>78</v>
      </c>
      <c r="H259" s="1" t="s">
        <v>233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>
        <v>9</v>
      </c>
      <c r="B260" s="2">
        <v>1005.8900000000006</v>
      </c>
      <c r="C260" s="7">
        <v>43332</v>
      </c>
      <c r="D260" s="2">
        <v>-300</v>
      </c>
      <c r="E260" s="1"/>
      <c r="F260" s="1"/>
      <c r="G260" s="1" t="s">
        <v>68</v>
      </c>
      <c r="H260" s="1" t="s">
        <v>375</v>
      </c>
      <c r="I260" s="1" t="s">
        <v>376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>
        <v>8</v>
      </c>
      <c r="B261" s="2">
        <v>705.89000000000055</v>
      </c>
      <c r="C261" s="7">
        <v>43332</v>
      </c>
      <c r="D261" s="2">
        <v>-300</v>
      </c>
      <c r="E261" s="1"/>
      <c r="F261" s="1"/>
      <c r="G261" s="1" t="s">
        <v>68</v>
      </c>
      <c r="H261" s="1" t="s">
        <v>377</v>
      </c>
      <c r="I261" s="1" t="s">
        <v>378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>
        <v>7</v>
      </c>
      <c r="B262" s="2">
        <v>465.89000000000055</v>
      </c>
      <c r="C262" s="7">
        <v>43332</v>
      </c>
      <c r="D262" s="2">
        <v>-240</v>
      </c>
      <c r="E262" s="1"/>
      <c r="F262" s="1"/>
      <c r="G262" s="1" t="s">
        <v>68</v>
      </c>
      <c r="H262" s="1" t="s">
        <v>379</v>
      </c>
      <c r="I262" s="1" t="s">
        <v>380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>
        <v>5</v>
      </c>
      <c r="B263" s="2">
        <v>324.21000000000055</v>
      </c>
      <c r="C263" s="7">
        <v>43339</v>
      </c>
      <c r="D263" s="2">
        <v>280</v>
      </c>
      <c r="E263" s="1"/>
      <c r="F263" s="1"/>
      <c r="G263" s="1" t="s">
        <v>40</v>
      </c>
      <c r="H263" s="1" t="s">
        <v>381</v>
      </c>
      <c r="I263" s="1" t="s">
        <v>382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>
        <v>4</v>
      </c>
      <c r="B264" s="2">
        <v>624.21000000000049</v>
      </c>
      <c r="C264" s="7">
        <v>43339</v>
      </c>
      <c r="D264" s="2">
        <v>300</v>
      </c>
      <c r="E264" s="1"/>
      <c r="F264" s="1"/>
      <c r="G264" s="1" t="s">
        <v>40</v>
      </c>
      <c r="H264" s="1" t="s">
        <v>381</v>
      </c>
      <c r="I264" s="1" t="s">
        <v>383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>
        <v>3</v>
      </c>
      <c r="B265" s="2">
        <v>924.21000000000049</v>
      </c>
      <c r="C265" s="7">
        <v>43339</v>
      </c>
      <c r="D265" s="2">
        <v>300</v>
      </c>
      <c r="E265" s="1"/>
      <c r="F265" s="1"/>
      <c r="G265" s="1" t="s">
        <v>40</v>
      </c>
      <c r="H265" s="1" t="s">
        <v>92</v>
      </c>
      <c r="I265" s="1" t="s">
        <v>384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7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7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7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7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7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7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7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>
        <v>202</v>
      </c>
      <c r="B273" s="2"/>
      <c r="C273" s="7">
        <v>42835</v>
      </c>
      <c r="D273" s="2">
        <v>-572.84</v>
      </c>
      <c r="E273" s="1" t="s">
        <v>385</v>
      </c>
      <c r="F273" s="1">
        <v>3531</v>
      </c>
      <c r="G273" s="1" t="s">
        <v>12</v>
      </c>
      <c r="H273" s="1" t="s">
        <v>386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>
        <v>203</v>
      </c>
      <c r="B274" s="2"/>
      <c r="C274" s="7">
        <v>42835</v>
      </c>
      <c r="D274" s="2">
        <v>-500</v>
      </c>
      <c r="E274" s="1" t="s">
        <v>387</v>
      </c>
      <c r="F274" s="1">
        <v>3532</v>
      </c>
      <c r="G274" s="1" t="s">
        <v>12</v>
      </c>
      <c r="H274" s="1" t="s">
        <v>388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>
        <v>205</v>
      </c>
      <c r="B275" s="2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>
        <v>206</v>
      </c>
      <c r="B276" s="2"/>
      <c r="C276" s="7" t="s">
        <v>389</v>
      </c>
      <c r="D276" s="2">
        <v>1921.77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>
        <v>207</v>
      </c>
      <c r="B277" s="2"/>
      <c r="C277" s="1" t="s">
        <v>390</v>
      </c>
      <c r="D277" s="2">
        <v>1521.77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>
        <v>208</v>
      </c>
      <c r="B278" s="2"/>
      <c r="C278" s="1" t="s">
        <v>391</v>
      </c>
      <c r="D278" s="2">
        <v>2567.13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>
        <v>209</v>
      </c>
      <c r="B279" s="2"/>
      <c r="C279" s="1" t="s">
        <v>392</v>
      </c>
      <c r="D279" s="2">
        <v>4580.78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>
        <v>210</v>
      </c>
      <c r="B280" s="2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18"/>
  <sheetViews>
    <sheetView workbookViewId="0">
      <selection activeCell="D25" sqref="D25"/>
    </sheetView>
  </sheetViews>
  <sheetFormatPr defaultColWidth="11.25" defaultRowHeight="15" customHeight="1"/>
  <sheetData>
    <row r="1" spans="1:2">
      <c r="A1" s="17">
        <v>0.32</v>
      </c>
      <c r="B1" s="18" t="s">
        <v>94</v>
      </c>
    </row>
    <row r="2" spans="1:2">
      <c r="A2" s="17">
        <v>470.5</v>
      </c>
      <c r="B2" s="18" t="s">
        <v>101</v>
      </c>
    </row>
    <row r="3" spans="1:2">
      <c r="A3" s="17">
        <v>-0.18</v>
      </c>
      <c r="B3" s="18" t="s">
        <v>137</v>
      </c>
    </row>
    <row r="4" spans="1:2">
      <c r="A4" s="38">
        <v>15</v>
      </c>
      <c r="B4" s="38" t="s">
        <v>400</v>
      </c>
    </row>
    <row r="5" spans="1:2">
      <c r="A5" s="17">
        <v>163</v>
      </c>
      <c r="B5" s="18" t="s">
        <v>199</v>
      </c>
    </row>
    <row r="6" spans="1:2">
      <c r="A6" s="17">
        <v>-18.399999999999999</v>
      </c>
      <c r="B6" s="18" t="s">
        <v>242</v>
      </c>
    </row>
    <row r="7" spans="1:2">
      <c r="A7" s="17">
        <v>751.44</v>
      </c>
      <c r="B7" s="18" t="s">
        <v>255</v>
      </c>
    </row>
    <row r="8" spans="1:2">
      <c r="A8" s="17">
        <v>-368.81</v>
      </c>
      <c r="B8" s="18" t="s">
        <v>283</v>
      </c>
    </row>
    <row r="9" spans="1:2">
      <c r="A9" s="17">
        <v>499</v>
      </c>
      <c r="B9" s="18" t="s">
        <v>297</v>
      </c>
    </row>
    <row r="10" spans="1:2">
      <c r="A10" s="17">
        <f>299.65+46.35</f>
        <v>346</v>
      </c>
      <c r="B10" s="18" t="s">
        <v>311</v>
      </c>
    </row>
    <row r="11" spans="1:2">
      <c r="A11" s="17">
        <v>299.64</v>
      </c>
      <c r="B11" s="18" t="s">
        <v>330</v>
      </c>
    </row>
    <row r="12" spans="1:2">
      <c r="A12" s="39">
        <f>SUM(A1:A11)</f>
        <v>2157.5100000000002</v>
      </c>
      <c r="B12" s="38" t="s">
        <v>401</v>
      </c>
    </row>
    <row r="14" spans="1:2">
      <c r="A14" s="38">
        <v>660.47</v>
      </c>
      <c r="B14" s="38" t="s">
        <v>402</v>
      </c>
    </row>
    <row r="16" spans="1:2">
      <c r="A16" s="40">
        <f>A12-A14</f>
        <v>1497.0400000000002</v>
      </c>
      <c r="B16" s="41" t="s">
        <v>403</v>
      </c>
    </row>
    <row r="17" spans="1:2">
      <c r="A17" s="38">
        <v>4236.7299999999996</v>
      </c>
      <c r="B17" s="38" t="s">
        <v>404</v>
      </c>
    </row>
    <row r="18" spans="1:2">
      <c r="A18" s="42">
        <v>1000</v>
      </c>
      <c r="B18" s="38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Checking1</vt:lpstr>
      <vt:lpstr>Sheet1</vt:lpstr>
      <vt:lpstr>Breakdown</vt:lpstr>
      <vt:lpstr>Monthly Rec Brief</vt:lpstr>
      <vt:lpstr>Breakdown values</vt:lpstr>
      <vt:lpstr>Discrepancies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Savin, Michael J</dc:creator>
  <cp:lastModifiedBy>melissac</cp:lastModifiedBy>
  <cp:lastPrinted>2018-11-07T22:33:35Z</cp:lastPrinted>
  <dcterms:created xsi:type="dcterms:W3CDTF">2018-09-27T22:41:28Z</dcterms:created>
  <dcterms:modified xsi:type="dcterms:W3CDTF">2018-11-07T22:34:08Z</dcterms:modified>
</cp:coreProperties>
</file>